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200" windowHeight="114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Лист1!$A$4676:$E$4676</definedName>
  </definedNames>
  <calcPr calcId="145621"/>
</workbook>
</file>

<file path=xl/calcChain.xml><?xml version="1.0" encoding="utf-8"?>
<calcChain xmlns="http://schemas.openxmlformats.org/spreadsheetml/2006/main">
  <c r="A4178" i="1" l="1"/>
  <c r="A3556" i="1"/>
  <c r="A3555" i="1"/>
  <c r="A3461" i="1"/>
  <c r="A3412" i="1"/>
  <c r="A3393" i="1"/>
  <c r="A3388" i="1"/>
  <c r="A3378" i="1"/>
  <c r="A3376" i="1"/>
  <c r="A3329" i="1"/>
  <c r="A3301" i="1"/>
  <c r="A3299" i="1"/>
  <c r="A3293" i="1"/>
  <c r="A3292" i="1"/>
  <c r="A3291" i="1"/>
  <c r="A3290" i="1"/>
  <c r="A3287" i="1"/>
  <c r="A3286" i="1"/>
  <c r="A3269" i="1"/>
  <c r="A3195" i="1"/>
  <c r="A3194" i="1"/>
  <c r="A3191" i="1"/>
  <c r="A3186" i="1"/>
  <c r="A3121" i="1"/>
  <c r="A3118" i="1"/>
  <c r="A3068" i="1"/>
  <c r="A2953" i="1"/>
  <c r="A2952" i="1"/>
  <c r="A2951" i="1"/>
  <c r="A2950" i="1"/>
  <c r="A2928" i="1"/>
  <c r="A2927" i="1"/>
  <c r="A2926" i="1"/>
  <c r="A2759" i="1"/>
  <c r="A2746" i="1"/>
  <c r="A2743" i="1"/>
  <c r="A2742" i="1"/>
  <c r="A2708" i="1"/>
  <c r="A2691" i="1"/>
  <c r="A2668" i="1"/>
  <c r="A2469" i="1"/>
  <c r="A2442" i="1"/>
  <c r="A2439" i="1"/>
  <c r="A2436" i="1"/>
  <c r="A2435" i="1"/>
  <c r="A2432" i="1"/>
  <c r="A2430" i="1"/>
  <c r="A2373" i="1"/>
  <c r="A2339" i="1"/>
  <c r="A2025" i="1"/>
  <c r="A1852" i="1"/>
  <c r="A1847" i="1"/>
  <c r="A1805" i="1"/>
  <c r="A1573" i="1"/>
  <c r="A1355" i="1"/>
  <c r="A1210" i="1"/>
  <c r="A1209" i="1"/>
  <c r="A1207" i="1"/>
  <c r="A1183" i="1"/>
  <c r="A1181" i="1"/>
  <c r="A1174" i="1"/>
  <c r="A1170" i="1"/>
  <c r="A1169" i="1"/>
  <c r="A1166" i="1"/>
  <c r="A1153" i="1"/>
  <c r="A1152" i="1"/>
  <c r="A1148" i="1"/>
  <c r="A1147" i="1"/>
  <c r="A1146" i="1"/>
  <c r="A1141" i="1"/>
  <c r="A1134" i="1"/>
  <c r="A1132" i="1"/>
  <c r="A1129" i="1"/>
  <c r="A1128" i="1"/>
  <c r="A1124" i="1"/>
  <c r="A1123" i="1"/>
  <c r="A1121" i="1"/>
  <c r="A1119" i="1"/>
  <c r="A1118" i="1"/>
  <c r="A1117" i="1"/>
  <c r="A1114" i="1"/>
  <c r="A1056" i="1"/>
  <c r="A1055" i="1"/>
  <c r="A1054" i="1"/>
  <c r="A1018" i="1"/>
  <c r="A1015" i="1"/>
  <c r="A1000" i="1"/>
  <c r="A999" i="1"/>
  <c r="A987" i="1"/>
  <c r="A972" i="1"/>
  <c r="A971" i="1"/>
  <c r="A965" i="1"/>
  <c r="A715" i="1"/>
  <c r="A637" i="1"/>
  <c r="A488" i="1"/>
  <c r="A485" i="1"/>
  <c r="A484" i="1"/>
  <c r="A453" i="1"/>
  <c r="A423" i="1"/>
  <c r="A205" i="1"/>
  <c r="A100" i="1"/>
  <c r="A95" i="1"/>
  <c r="A81" i="1"/>
  <c r="A80" i="1"/>
  <c r="A66" i="1"/>
  <c r="A65" i="1"/>
  <c r="A35" i="1"/>
  <c r="A34" i="1"/>
  <c r="A32" i="1"/>
  <c r="A31" i="1"/>
  <c r="A16" i="1"/>
  <c r="A15" i="1"/>
  <c r="A10" i="1"/>
  <c r="A6" i="1"/>
</calcChain>
</file>

<file path=xl/sharedStrings.xml><?xml version="1.0" encoding="utf-8"?>
<sst xmlns="http://schemas.openxmlformats.org/spreadsheetml/2006/main" count="4757" uniqueCount="4558">
  <si>
    <t>Наименование товара</t>
  </si>
  <si>
    <t>Кол-во</t>
  </si>
  <si>
    <t>Цена</t>
  </si>
  <si>
    <t>Мин.норма</t>
  </si>
  <si>
    <t>Код</t>
  </si>
  <si>
    <t>Наименование</t>
  </si>
  <si>
    <t>в упак</t>
  </si>
  <si>
    <t xml:space="preserve">1 единицы </t>
  </si>
  <si>
    <t>ВОДКА</t>
  </si>
  <si>
    <t>Мариинский ЛВЗ Кемеровская обл.</t>
  </si>
  <si>
    <t xml:space="preserve">БЕЛЕНЬКАЯ  0.1л фляжка 40%                             </t>
  </si>
  <si>
    <t xml:space="preserve">БЕЛЕНЬКАЯ  0.25л 40%                                   </t>
  </si>
  <si>
    <t xml:space="preserve">БЕЛЕНЬКАЯ 0.5л 40%                                     </t>
  </si>
  <si>
    <t xml:space="preserve">БЕЛЕНЬКАЯ 0.7л 40%                                     </t>
  </si>
  <si>
    <t xml:space="preserve">БЕЛЕНЬКАЯ 1л 40%                                       </t>
  </si>
  <si>
    <t xml:space="preserve">БЕЛЕНЬКАЯ люкс 0.5л 40%                                </t>
  </si>
  <si>
    <t xml:space="preserve">БЕЛУГА Нобл (BELUGA Noble) 0,5л 40%                    </t>
  </si>
  <si>
    <t xml:space="preserve">ГЕОРГИЕВСКАЯ 0,5л 40%                                  </t>
  </si>
  <si>
    <t xml:space="preserve">МАРИИНСКАЯ особая 0,5л 40%                             </t>
  </si>
  <si>
    <t xml:space="preserve">МЯГКОВ 0,25л 40%                                       </t>
  </si>
  <si>
    <t xml:space="preserve">МЯГКОВ 0.5л 40%                                        </t>
  </si>
  <si>
    <t xml:space="preserve">МЯГКОВ серебряная 0,5л 40%                             </t>
  </si>
  <si>
    <t xml:space="preserve">ВЕЧЕРНИЙ АЛТАЙ 0.75л стандарт (Итк) 40%                </t>
  </si>
  <si>
    <t xml:space="preserve">ВЕЧЕРНИЙ АЛТАЙ ГОРНЫЙ 0.5л (Итк) 40%                   </t>
  </si>
  <si>
    <t xml:space="preserve">ПРАЗДНИЧНАЯ 0,5л (Итк) 40%                             </t>
  </si>
  <si>
    <t xml:space="preserve">TUNDRA AUTHENTIC.Водка Крайнего Севера 0.5л 40%        </t>
  </si>
  <si>
    <t xml:space="preserve">ГОЛУБОЕ ОЗЕРО-ПРИРОДНАЯ ВОДКА.Классическая 0,5л 40%    </t>
  </si>
  <si>
    <t xml:space="preserve">ГРАФ ЛЕДОФФ (Graf Ledoff) 0,5л 40%                     </t>
  </si>
  <si>
    <t xml:space="preserve">ГРАФ ЛЕДОФФ (Graf Ledoff) 0,7л 40%                     </t>
  </si>
  <si>
    <t xml:space="preserve">ГРАФ ЛЕДОФФ Лайт(Graf Ledoff Light) 0,5л 40%           </t>
  </si>
  <si>
    <t xml:space="preserve">ГРАФ ЛЕДОФФ Лайт(Graf Ledoff Light) 0,7л 40%           </t>
  </si>
  <si>
    <t xml:space="preserve">ОГУРЦЫ Классическая 0,5л 40%                           </t>
  </si>
  <si>
    <t xml:space="preserve">ОГУРЦЫ Премиум 0,5л 40%                                </t>
  </si>
  <si>
    <t xml:space="preserve">РУССКАЯ ВАЛЮТА 0,25л 38%                               </t>
  </si>
  <si>
    <t xml:space="preserve">РУССКАЯ ВАЛЮТА 0,5л 38%                                </t>
  </si>
  <si>
    <t xml:space="preserve">РУССКАЯ ВАЛЮТА GOLDEN 0,25л 38%                        </t>
  </si>
  <si>
    <t xml:space="preserve">РУССКАЯ ВАЛЮТА PLATINUM 0,25л 40%                      </t>
  </si>
  <si>
    <t xml:space="preserve">РУССКАЯ ВАЛЮТА PLATINUM 0,5л 40%                       </t>
  </si>
  <si>
    <t xml:space="preserve">ЦАРЬ КЕДР 0,5л 40%                                     </t>
  </si>
  <si>
    <t xml:space="preserve">АЛТАЙСКАЯ с пантогематогеном 0,25л (Тейси) 40%         </t>
  </si>
  <si>
    <t xml:space="preserve">АЛТАЙСКАЯ с пантогематогеном 0.5л (Тейси) 40%          </t>
  </si>
  <si>
    <t xml:space="preserve">АЛТАЙСКОЕ ЗАСТОЛЬЕ 0,25л (Тейси) 40%                   </t>
  </si>
  <si>
    <t xml:space="preserve">АЛТАЙСКОЕ ЗАСТОЛЬЕ 0,5л (Тейси) 40%                    </t>
  </si>
  <si>
    <t xml:space="preserve">БАРНАУЛЬСКАЯ 0,25л (Тейси) 40%                         </t>
  </si>
  <si>
    <t xml:space="preserve">БАРНАУЛЬСКАЯ 0,5л (Тейси) 40%                          </t>
  </si>
  <si>
    <t xml:space="preserve">ГОРДОСТЬ АЛТАЯ 0.5л (Тейси) 40%                        </t>
  </si>
  <si>
    <t xml:space="preserve">ГОРДОСТЬ АЛТАЯ 1л 40%                                  </t>
  </si>
  <si>
    <t xml:space="preserve">ЗАПАХ СНЕГА 0,5л (Тейси) 40%                           </t>
  </si>
  <si>
    <t xml:space="preserve">Финляндия Водка (Finlandia Vodka) 0.5л 40%             </t>
  </si>
  <si>
    <t xml:space="preserve">ВОДКА №1 0.5л 40%                                      </t>
  </si>
  <si>
    <t xml:space="preserve">ГРАНЬ КЛАССИЧЕСКАЯ 0.5л 40%                            </t>
  </si>
  <si>
    <t xml:space="preserve">Кудесница на кедровых орешках, особая 0.25л фляжка 40% </t>
  </si>
  <si>
    <t xml:space="preserve">Кудесница на кедровых орешках, особая 0.5л 40%         </t>
  </si>
  <si>
    <t xml:space="preserve">ЛЕГКАЯ ВОДКА ВОЗДУХ, особая 0.5л 40%                   </t>
  </si>
  <si>
    <t xml:space="preserve">МАРИИНСКИЕ ПРОСТОРЫ ЛЮКС особая 0,1л (стакан) 40%      </t>
  </si>
  <si>
    <t xml:space="preserve">ПЕРЕПЕЛКА ФЕРМЕРСКАЯ, особая 0.5л 40%                  </t>
  </si>
  <si>
    <t xml:space="preserve">СЕРЕБРЯНАЯ ГОРА 0,5л 40%                               </t>
  </si>
  <si>
    <t xml:space="preserve">СЕРЕБРЯНАЯ ГОРА Кристальная 0,5л 40%                   </t>
  </si>
  <si>
    <t xml:space="preserve">ХЛЕБНАЯ ПОЛОВИНКА Пшеничная Мягкая 0.45л 40%           </t>
  </si>
  <si>
    <t xml:space="preserve">ХЛЕБНАЯ ПОЛОВИНКА Ржаная Мягкая особая 0.45л 40%       </t>
  </si>
  <si>
    <t xml:space="preserve">ХОЗЯИН ТАЙГИ 0,1л 40%                                  </t>
  </si>
  <si>
    <t xml:space="preserve">ШАЛУНЬЯ 0,5л 38%                                       </t>
  </si>
  <si>
    <t>АО"Пермский ВВЗ"УРАЛАЛКО"</t>
  </si>
  <si>
    <t xml:space="preserve">ЦАРЬ 0,1л стакан 40%                                   </t>
  </si>
  <si>
    <t xml:space="preserve">ЦАРЬ 0,25л 40%                                         </t>
  </si>
  <si>
    <t xml:space="preserve">ЦАРЬ 0,5л 40%                                          </t>
  </si>
  <si>
    <t xml:space="preserve">ЦАРЬ 0,7л 40%                                          </t>
  </si>
  <si>
    <t xml:space="preserve">ЦАРЬ 1л 40%                                            </t>
  </si>
  <si>
    <t>Бенат АО</t>
  </si>
  <si>
    <t xml:space="preserve">ДОСТОЯНИЕ СИБИРИ 0,25л 40%                             </t>
  </si>
  <si>
    <t xml:space="preserve">ДОСТОЯНИЕ СИБИРИ 0,5л 40%                              </t>
  </si>
  <si>
    <t xml:space="preserve">ЖАЖДА 0,25л 38%                                        </t>
  </si>
  <si>
    <t xml:space="preserve">ЖАЖДА 0,5л 38%                                         </t>
  </si>
  <si>
    <t xml:space="preserve">ПОКРОВСКАЯ особая 0,25л 40%                            </t>
  </si>
  <si>
    <t xml:space="preserve">ПОКРОВСКАЯ особая 0,5л 40%                             </t>
  </si>
  <si>
    <t xml:space="preserve">РУСЛИ Арктическая 0,5л 38%                             </t>
  </si>
  <si>
    <t xml:space="preserve">РУСЛИ Таёжная 0,5л 38%                                 </t>
  </si>
  <si>
    <t>ООО "Омсквинпром"г.Омск</t>
  </si>
  <si>
    <t xml:space="preserve">КЕДРОВИЦА Кедровая Мягкая 38% 0,5л                     </t>
  </si>
  <si>
    <t xml:space="preserve">КЕДРОВИЦА на кедровых орехах 0,25л (Омск) 40%          </t>
  </si>
  <si>
    <t xml:space="preserve">КЕДРОВИЦА на кедровых орехах 0,5л (Омск) 40%           </t>
  </si>
  <si>
    <t>КЕДРОВИЦА на кедровых орехах с медом, особая 0,5л(Омск)</t>
  </si>
  <si>
    <t xml:space="preserve">ПЯТЬ ОЗЕР 0,25л (Омск) 40%                             </t>
  </si>
  <si>
    <t xml:space="preserve">ПЯТЬ ОЗЕР 0,5л (Омск) 40%                              </t>
  </si>
  <si>
    <t xml:space="preserve">ПЯТЬ ОЗЕР 0,7л (Омск) 40%                              </t>
  </si>
  <si>
    <t xml:space="preserve">ПЯТЬ ОЗЕР Особая 0,5л (Омск) 40%                       </t>
  </si>
  <si>
    <t xml:space="preserve">ПЯТЬ ОЗЕР Премиум 0,5л (Омск) 40%                      </t>
  </si>
  <si>
    <t xml:space="preserve">СИББИТТЕР Сибирский специалитет 0,5л (Омск) 40%        </t>
  </si>
  <si>
    <t xml:space="preserve">ТЕЛЬНЯШКА 0,5л (Омск) 40%                              </t>
  </si>
  <si>
    <t xml:space="preserve">ХАСКИ 0,5л (Омск) 40%                                  </t>
  </si>
  <si>
    <t xml:space="preserve">ХАСКИ 0,7л (Омск) 40%                                  </t>
  </si>
  <si>
    <t xml:space="preserve">ХАСКИ АЙС 0,5л (Омск) 40%                              </t>
  </si>
  <si>
    <t>Сибирская Водочная Компания ООО г.Мариинск</t>
  </si>
  <si>
    <t xml:space="preserve">МАРИИНСКИЕ ПРОСТОРЫ ЛЮКС особая 0,5л 40%               </t>
  </si>
  <si>
    <t xml:space="preserve">СИБСПИРТПРОМ ПШЕНИЧНАЯ 0,25л 40%                       </t>
  </si>
  <si>
    <t xml:space="preserve">СИБСПИРТПРОМ ПШЕНИЧНАЯ 0,5л 40%                        </t>
  </si>
  <si>
    <t xml:space="preserve">ТАНАЙ ОЗЕРО ЛЮКС 0.5л 40%                              </t>
  </si>
  <si>
    <t xml:space="preserve">ТАНАЙ ОЗЕРО МЯГКАЯ 0,25л 40%                           </t>
  </si>
  <si>
    <t xml:space="preserve">ТАНАЙ ОЗЕРО МЯГКАЯ 0.5л 40%                            </t>
  </si>
  <si>
    <t xml:space="preserve">ХОЗЯИН ТАЙГИ 0,25л 40%                                 </t>
  </si>
  <si>
    <t xml:space="preserve">ХОЗЯИН ТАЙГИ 0,5л 40%                                  </t>
  </si>
  <si>
    <t>КОНЬЯК</t>
  </si>
  <si>
    <t>Кизлярский коньячный завод г.Кизляр</t>
  </si>
  <si>
    <t xml:space="preserve">Рос-кий ЛЕЗГИНКА КВ 0.25л фл. (Кизляр) 40%             </t>
  </si>
  <si>
    <t xml:space="preserve">Рос-кий ЛЕЗГИНКА КВ 0.5л (Кизляр) 40%                  </t>
  </si>
  <si>
    <t xml:space="preserve">Рос-кий ПЯТИЛЕТНИЙ 5зв.0,25л фл. (Кизляр) 40%          </t>
  </si>
  <si>
    <t xml:space="preserve">Рос-кий ПЯТИЛЕТНИЙ 5зв.0,5л (Кизляр) 40%               </t>
  </si>
  <si>
    <t xml:space="preserve">Рос-кий ТРЕХЛЕТНИЙ 3зв.0,5л (Кизляр) 40%               </t>
  </si>
  <si>
    <t xml:space="preserve">Российский Трехлетний"Три звездочки"0,25л (Кизляр) 40% </t>
  </si>
  <si>
    <t xml:space="preserve">АРМЯНСКИЙ "3 звезды" 0,5л (Абовянский КЗ) 40%          </t>
  </si>
  <si>
    <t xml:space="preserve">АРМЯНСКИЙ "5 звезд" 0,5л (Абовянский КЗ) 40%           </t>
  </si>
  <si>
    <t xml:space="preserve">АРМЯНСКИЙ Ной Подарочный трёхлетний 0,5л 40%           </t>
  </si>
  <si>
    <t xml:space="preserve">АРМЯНСКИЙ Янтарная Армения 5 звезд 0,5л 40%            </t>
  </si>
  <si>
    <t xml:space="preserve">АРАНАИТ трехлетний 0,5л (Татспиртпром) 40%             </t>
  </si>
  <si>
    <t xml:space="preserve">Российский Пятилетний ТРОЕКУРОВ 0,5л 40%               </t>
  </si>
  <si>
    <t xml:space="preserve">Российский Трёхлетний ЖАН-ЖАК 0,5л 40%                 </t>
  </si>
  <si>
    <t xml:space="preserve">Российский Трёхлетний ЖАТОН ТМ"Жатон"0,5л 40%          </t>
  </si>
  <si>
    <t xml:space="preserve">Российский Трёхлетний ТРОЕКУРОВ 0,25л 40%              </t>
  </si>
  <si>
    <t xml:space="preserve">Российский Трехлетний ТРОЕКУРОВ 0,5л 40%               </t>
  </si>
  <si>
    <t xml:space="preserve">Трёхлетний СТАРЕЙШИНА ТРЭВЕЛ 0,25л фл. 40%             </t>
  </si>
  <si>
    <t xml:space="preserve">Узбекский БЕШ КУДУК 5звезд 0,5л 40%                    </t>
  </si>
  <si>
    <t xml:space="preserve">Узбекский ДРЕВНЯЯ ХИВА КВ 7лет 0,5л 40%                </t>
  </si>
  <si>
    <t>ВКК ЗАО "РУСЬ" г.Буденовск</t>
  </si>
  <si>
    <t xml:space="preserve">Рос-кий ПЯТИЛЕТНИЙ 5зв.0,25л (Русь) 42%                </t>
  </si>
  <si>
    <t xml:space="preserve">Рос-кий ТРЕХЛЕТНИЙ 3зв.0,25л (Русь) 40%                </t>
  </si>
  <si>
    <t>ОАО"Мариинский ЛВЗ" Кемеровская обл.</t>
  </si>
  <si>
    <t xml:space="preserve">Пятилетний АРДЕЛИ 0,5л 40%                             </t>
  </si>
  <si>
    <t xml:space="preserve">Российский Золотой Резерв пятилетний 0,5л 40%          </t>
  </si>
  <si>
    <t xml:space="preserve">Российский Пятилетний СТАРАЯ ГВАРДИЯ 0,5л 40%          </t>
  </si>
  <si>
    <t>ОМСКВИНПРОМ ООО</t>
  </si>
  <si>
    <t xml:space="preserve">АРМЯНСКИЙ трехлетний ДЖИВАН 0,5л 40%                   </t>
  </si>
  <si>
    <t xml:space="preserve">Российский Трехлетний ВЕЛИКАЯ ДИНАСТИЯ 0,5л 40%        </t>
  </si>
  <si>
    <t>Ставропольский винно-коньячный з-д</t>
  </si>
  <si>
    <t xml:space="preserve">Пятилетний Золотая выдержка ФЬЮЖН 0,5л 40%             </t>
  </si>
  <si>
    <t xml:space="preserve">Пятилетний СТАРЕЙШИНА 0.5л 40%                         </t>
  </si>
  <si>
    <t xml:space="preserve">Пятилетний СТАРЕЙШИНА ТРЭВЕЛ 0,25л фл. 40%             </t>
  </si>
  <si>
    <t xml:space="preserve">Рос-кий Трехлетний КОРОНА ДАГЕСТАНА 0,1л 40%           </t>
  </si>
  <si>
    <t xml:space="preserve">Трёхлетний СТАРЕЙШИНА 0,5л 40%                         </t>
  </si>
  <si>
    <t xml:space="preserve">АРМЯНСКИЙ"Армянский Коньяк"пятилетний 0,5л 40%         </t>
  </si>
  <si>
    <t xml:space="preserve">АРМЯНСКИЙ"Армянский Коньяк"трехлетний 0,5л 40%         </t>
  </si>
  <si>
    <t xml:space="preserve">Рос-кий Пятилетний ДЕРБЕНТСКИЕ ВОРОТА 0,5л 40%         </t>
  </si>
  <si>
    <t xml:space="preserve">Рос-кий Пятилетний КОРОНА ДАГЕСТАНА 0,25л 40%          </t>
  </si>
  <si>
    <t xml:space="preserve">Рос-кий Пятилетний КОРОНА ДАГЕСТАНА 0,5л 40%           </t>
  </si>
  <si>
    <t xml:space="preserve">Рос-кий Трехлетний КОРОНА ДАГЕСТАНА 0,25л 40%          </t>
  </si>
  <si>
    <t xml:space="preserve">Рос-кий Трехлетний КОРОНА ДАГЕСТАНА 0,5л 40%           </t>
  </si>
  <si>
    <t>ЛИКЕРОВОДОЧНЫЕ ИЗДЕЛИЯ</t>
  </si>
  <si>
    <t>ЛАДОГА ПГОАО</t>
  </si>
  <si>
    <t>Настойка горькая Царская Оригинальная ГРЕЙПФРУТ 0,7л 38</t>
  </si>
  <si>
    <t xml:space="preserve">Настойка сладкая Брусничная Ладога 0,5л 18%            </t>
  </si>
  <si>
    <t>Мариинский ЛВЗ Кемеровская обл</t>
  </si>
  <si>
    <t xml:space="preserve">Ликер десертный ДОКТОР АВГУСТ Малиновый джем 0,5л 15%  </t>
  </si>
  <si>
    <t xml:space="preserve">Ликер десертный ДОКТОР АВГУСТ Ягодный микс 0,5л 20%    </t>
  </si>
  <si>
    <t>Настойка сладкая ДОКТОР АВГУСТ Вишня на коньяке 0,5л 20</t>
  </si>
  <si>
    <t>Настойка сладкая ДОКТОР АВГУСТ Чернослив на коньяке 0,5</t>
  </si>
  <si>
    <t xml:space="preserve">Алтайский бальзам 0,1л(Тейси) 45%                      </t>
  </si>
  <si>
    <t xml:space="preserve">Аперитив СТЕПНОЙ ВЕТЕР 0,5л(Татспиртпром) 18%          </t>
  </si>
  <si>
    <t>Настойка горькая ГРАФ ЛЕДОФФ c ароматом клюквы 0,5л 40%</t>
  </si>
  <si>
    <t xml:space="preserve">Настойка горькая ГРАФ ЛЕДОФФ с аромат.черн.смород 0,5л </t>
  </si>
  <si>
    <t>Настойка горькая ГРАФ ЛЕДОФФ с ароматом лимона 0,5л 40%</t>
  </si>
  <si>
    <t xml:space="preserve">Настойка горькая ЦАРЬ КЕДР 0,5л 40%                    </t>
  </si>
  <si>
    <t>Спирт.нап"YOUR CHOICE WITH TASTE OF SCOTCH WHISKY 3"0.5</t>
  </si>
  <si>
    <t>Спирт.нап"YOUR CHOICE WITH TASTE OF SCOTCH WHISKY 5"0.5</t>
  </si>
  <si>
    <t>Настойка горькая БОЯРСКАЯ ДУША Перцовая с медом 0.5л 40</t>
  </si>
  <si>
    <t>Настойка горькая БОЯРСКАЯ ДУША Перцовая с медом0.25л фл</t>
  </si>
  <si>
    <t xml:space="preserve">Настойка горькая ЦЕЛИННАЯ 0,25л (Тейси) 38%            </t>
  </si>
  <si>
    <t xml:space="preserve">Настойка горькая ЦЕЛИННАЯ 0,5л (Тейси) 38%             </t>
  </si>
  <si>
    <t>Настойка сладкая БОЯРСКАЯ ДУША Вишня на коньяке 0.5л 20</t>
  </si>
  <si>
    <t>Настойка сладкая БОЯРСКАЯ ДУША Клюква на коньяке 0.5л 2</t>
  </si>
  <si>
    <t xml:space="preserve">Ликер десертный TUNDRA BITTER 0,5л 35%                 </t>
  </si>
  <si>
    <t xml:space="preserve">Наливка СПОТЫКАЧ 0.5л (декор.) 20%                     </t>
  </si>
  <si>
    <t xml:space="preserve">Настойка горькая ДОКТОР ПЕРЦЕФФ на меду 0,5л 40%       </t>
  </si>
  <si>
    <t xml:space="preserve">Настойка горькая ДОКТОР ПЕРЦЕФФ на меду.Лимон 0,5л 40% </t>
  </si>
  <si>
    <t>Спиртной нап.ФИНДЛЯНДИЯ Рэдберри со вк.клюквы 0,5л 37.5</t>
  </si>
  <si>
    <t>ВИННЫЕ НАПИТКИ</t>
  </si>
  <si>
    <t xml:space="preserve">Боска Анниверсари бел.п/сл.газир.белая этик.0,75л 7.5% </t>
  </si>
  <si>
    <t>Ариант ЦПИ</t>
  </si>
  <si>
    <t>Carte Blanche.Bianco(Карт Бланш.Бьянко)газир.слад.0,75л</t>
  </si>
  <si>
    <t xml:space="preserve">Carte Blanche.Rose(Карт Бланш.Розе)газир.сладкий 0,75л </t>
  </si>
  <si>
    <t xml:space="preserve">Ариант.САНГРИЯ сладкий 1л 8%                           </t>
  </si>
  <si>
    <t xml:space="preserve">Коньячный со вкусом брусники сладкий 0,5л 20%          </t>
  </si>
  <si>
    <t xml:space="preserve">ШАРМ ВЭЛЛИ МОСКАТО газированный сладкий 0,75л 7.5%     </t>
  </si>
  <si>
    <t xml:space="preserve">ШАРМ ВЭЛЛИ РОЗЕ газированный сладкий 0,75л 7.5%        </t>
  </si>
  <si>
    <t>винный напиток</t>
  </si>
  <si>
    <t xml:space="preserve">Vermouth Sogno Segreto Bianco 1л (Татспиртпром) 15%    </t>
  </si>
  <si>
    <t xml:space="preserve">АВИНО РОЗЕ (AVINO ROSE) замутн.газир.сладкий 0,75л 8%  </t>
  </si>
  <si>
    <t xml:space="preserve">Боска Розе розовый п/сл.газир.0,75л 7.5%               </t>
  </si>
  <si>
    <t xml:space="preserve">ЛАВЕТТИ РОЗЕ газиров.сладкий 0,75л 8%                  </t>
  </si>
  <si>
    <t>Винтрест-7</t>
  </si>
  <si>
    <t>РОССИЙСКОЕ Полусладкое Винтрест-7 газир.п/сл.0,75л 7.5%</t>
  </si>
  <si>
    <t xml:space="preserve">СЕМЬ ВИНОДЕЛОВ фруктовый п/сл.1,45л пэт 14%            </t>
  </si>
  <si>
    <t xml:space="preserve">СЕМЬ ВИНОДЕЛОВ фруктовый п/сл.1л пэт 14%               </t>
  </si>
  <si>
    <t xml:space="preserve">СО ВКУСОМ КЛЮКВА НА КОНЬЯКЕ фруктовый п/сл.0,5л 14%    </t>
  </si>
  <si>
    <t xml:space="preserve">СО ВКУСОМ РЯБИНА НА КОНЬЯКЕ фруктовый п/сл.0,5л 14%    </t>
  </si>
  <si>
    <t>РЕНЕССАНС ООО</t>
  </si>
  <si>
    <t xml:space="preserve">САНТО СТЕФАНО особый газир.белый п/сл.0,375л 8%        </t>
  </si>
  <si>
    <t xml:space="preserve">САНТО СТЕФАНО особый газиров.белый п/сл.0,75л 8%       </t>
  </si>
  <si>
    <t xml:space="preserve">САНТО СТЕФАНО особый газиров.красный п/сл.0,75л 8%     </t>
  </si>
  <si>
    <t xml:space="preserve">САНТО СТЕФАНО особый газиров.розовый п/сл.0,75л 8%     </t>
  </si>
  <si>
    <t>САНТО СТЕФАНО Сицил-кая свадьба бел.п/сл.газ.особ.0,75л</t>
  </si>
  <si>
    <t xml:space="preserve">ВЕРМУТ Деласи Красный сладкий 1л 15%                   </t>
  </si>
  <si>
    <t>ВИНО</t>
  </si>
  <si>
    <t xml:space="preserve">Торо де Кастилья Айрен стол.бел.сух.0,75л 12%          </t>
  </si>
  <si>
    <t>АРИАНТ ЦПИ</t>
  </si>
  <si>
    <t xml:space="preserve">ЮЖНЫЙ БАРОН стол. белое п/слад.0,7л 9-11%              </t>
  </si>
  <si>
    <t xml:space="preserve">ЮЖНЫЙ БАРОН стол. красное п/слад.0,7л 9-11%            </t>
  </si>
  <si>
    <t xml:space="preserve">ЮЖНЫЙ БАРОН стол.белое п/сух.0,7л 9-11%                </t>
  </si>
  <si>
    <t>ФРУКТОВОЕ БЕЛОЕфруктовое стол.п/сл.1,5л пэт(Кахети) 1</t>
  </si>
  <si>
    <t xml:space="preserve">БАРОН де Виньон стол.кр.сух.0,75л (Кахети) 10-12%      </t>
  </si>
  <si>
    <t xml:space="preserve">ДОН ДИОН стол.бел.п/сл.0,75л (Кахети) 10-12%           </t>
  </si>
  <si>
    <t>Знаменитое вино Франции стол.бел.п/сл.0,75л (Кахети) 10</t>
  </si>
  <si>
    <t>Знаменитое вино Франции стол.кр.сух.0,75л (Кахети) 10-1</t>
  </si>
  <si>
    <t xml:space="preserve">КАБЕРНЕ стол.кр.п/сл.0,7л (Кахети) 10-12%              </t>
  </si>
  <si>
    <t>Три Монастыря.Кагор особый стол.кр.сладкое 0,7л (Кахети</t>
  </si>
  <si>
    <t xml:space="preserve">ШАРДОНЕ стол.бел.п/сл.0,7л (Кахети) 10-12%             </t>
  </si>
  <si>
    <t xml:space="preserve">КАБЕРНЕ стол.кр.сух.0.7л В.Тамани (КВ) 10-12%          </t>
  </si>
  <si>
    <t xml:space="preserve">КУКУБАРА Каберне Совиньон ЗГУ кр.сух.0,75л 14%         </t>
  </si>
  <si>
    <t xml:space="preserve">КУКУБАРА Шардоне ЗГУ бел.сух.0,75л 13%                 </t>
  </si>
  <si>
    <t xml:space="preserve">КУКУБАРА Шардоне ЗГУ бел.сух.0,75л 12.5%               </t>
  </si>
  <si>
    <t xml:space="preserve">Марипоса Мальбек-Бонарда ЗГУ кр.сух.0,75л 12.5%        </t>
  </si>
  <si>
    <t>Логодаж Мерло (Logodaj Merlot) стол.кр.п/сл.0,75л 11.5%</t>
  </si>
  <si>
    <t>Логодаж Мускат (Logodaj Muscat) стол.бел.п/сл.0,75л 11.</t>
  </si>
  <si>
    <t>Старый Винодел(Fleissiger Kelleermeister)ст.кр.п/сл0,75</t>
  </si>
  <si>
    <t>АХАШЕНИ кр.п/сл.защ.наим.рег.Кахети 0,75л(Кварел-й погр</t>
  </si>
  <si>
    <t xml:space="preserve">Кахетинское Домашнее стол.бел.п/сл.0,7л 10.5-13%       </t>
  </si>
  <si>
    <t xml:space="preserve">Кахетинское Домашнее стол.кр.п/сл.0,7л 10.5-13%        </t>
  </si>
  <si>
    <t xml:space="preserve">КИНДЗМАРАУЛИ защ.наим.кр.п/сл.ТМ Генацвале 0,75л 11%   </t>
  </si>
  <si>
    <t>Киндзмараули кр.п/сл.защ.наим.рег.Кахетия 0,75л(Кварел-</t>
  </si>
  <si>
    <t>МУКУЗАНИ кр.сух.защ.наим.рег.Кахетия 0,75л(Кварел-й пог</t>
  </si>
  <si>
    <t>ПИРОСМАНИ стол.кр.п/сух.0,75л(Кварел-й погреб) 10.5-13%</t>
  </si>
  <si>
    <t xml:space="preserve">САПЕРАВИ стол.кр.сух.ТМ Генацвале 0,75л 11-12%         </t>
  </si>
  <si>
    <t xml:space="preserve">Душа монаха стол.бел.п/сл.0,7л 10-12%                  </t>
  </si>
  <si>
    <t xml:space="preserve">Душа монаха стол.бел.п/сл.2л bag-in-box 10-12%         </t>
  </si>
  <si>
    <t xml:space="preserve">Душа монаха стол.кр.п/сл.0,7л 10-12%                   </t>
  </si>
  <si>
    <t xml:space="preserve">Душа монаха стол.кр.п/сл.2л bag-in-box 10-12%          </t>
  </si>
  <si>
    <t xml:space="preserve">МИСТЕР ЛЬЕБРЕ Айрен ЗГУ бел.сух.рег.Кастилья 0,75л 11% </t>
  </si>
  <si>
    <t>МИСТЕР ЛЬЕБРЕ Темпранильо Гарнача ЗГУ кр.сух.0,75л 12.5</t>
  </si>
  <si>
    <t xml:space="preserve">МОНТЕ КЛАВИХО Виура защ.наим.бел.сух.р.Риоха0,75л 12%  </t>
  </si>
  <si>
    <t xml:space="preserve">РАЙСЕС защ.наим.бел.сух.рег.Ла Манча 0,75л 11.5%       </t>
  </si>
  <si>
    <t xml:space="preserve">РАЙСЕС защ.наим.кр.сух.рег.Ла Манча 0,75л 13%          </t>
  </si>
  <si>
    <t xml:space="preserve">Торо де Кастилья Айрен стол.бел.п/сл.0,75л 12%         </t>
  </si>
  <si>
    <t xml:space="preserve">Торо де Кастилья Айрен стол.бел.п/сл.0,75л 11.5%       </t>
  </si>
  <si>
    <t xml:space="preserve">Торо де Кастилья Темпранильо стол.кр.п/сл.0,75л 12%    </t>
  </si>
  <si>
    <t xml:space="preserve">Торо де Кастилья Темпранильо стол.кр.сух.0,75л 12%     </t>
  </si>
  <si>
    <t xml:space="preserve">Феста Ла Виста стол.бел.п/сл.0,75л 10.5%               </t>
  </si>
  <si>
    <t xml:space="preserve">Феста Ла Виста стол.бел.сух.0,75л 11%                  </t>
  </si>
  <si>
    <t xml:space="preserve">Феста Ла Виста стол.кр.п/сл.0,75л 10.5%                </t>
  </si>
  <si>
    <t xml:space="preserve">Феста Ла Виста стол.кр.сух.0,75л 11%                   </t>
  </si>
  <si>
    <t xml:space="preserve">Фирмаменто (Firmamento) стол.бел.п/сл.0,75л 10%        </t>
  </si>
  <si>
    <t xml:space="preserve">Фирмаменто (Firmamento) стол.кр.п/сл.0,75л 10%         </t>
  </si>
  <si>
    <t xml:space="preserve">ВЕРМУТ Martini bianco сладкий белый 0.5л 15%           </t>
  </si>
  <si>
    <t xml:space="preserve">ВЕРМУТ Martini bianco сладкий белый 1л 15%             </t>
  </si>
  <si>
    <t>1,156.46</t>
  </si>
  <si>
    <t xml:space="preserve">Винье дель Колле Соаве защ.наим.бел.сух.0,75л 11.5%    </t>
  </si>
  <si>
    <t>КЬЯНТИ МАНКАЗАЛЕ кр.сух.защ.наим.рег.Тоскана 0,75л 12.5</t>
  </si>
  <si>
    <t xml:space="preserve">БЕЛОЕстол.бел.п/сл.1л т/п (Винтрест-7) 10-12%        </t>
  </si>
  <si>
    <t xml:space="preserve">ДОМАШНЕЕ.Изабелла стол.кр.п/сл.0,7л(бут.тюльпан) 11%   </t>
  </si>
  <si>
    <t xml:space="preserve">ДОМАШНЕЕ.Мускат стол.бел.п/сл.0,7л(бут.тюльпан) 11%    </t>
  </si>
  <si>
    <t xml:space="preserve">КАБЕРНЕ стол.кр.сух.1л т/п (Винтрест-7) 10-12%         </t>
  </si>
  <si>
    <t xml:space="preserve">КРАСНОЕ стол.кр.п/сл.1л т/п (Винтрест-7) 10-12%        </t>
  </si>
  <si>
    <t>САНГРИЯ (Sangria) фруктовое стол.п/сл.1л (Винтрест-7) 1</t>
  </si>
  <si>
    <t>ТАНЕЦ САКУРЫ Вишневое фруктовое столовое п/сл.1л т/п 12</t>
  </si>
  <si>
    <t>ТАНЕЦ САКУРЫ Сливовое фруктовое столовое п/сл.1л т/п 12</t>
  </si>
  <si>
    <t xml:space="preserve">ШАРДОНЕ стол.бел.сух.1л т/п (Винтрест-7) 10-12%        </t>
  </si>
  <si>
    <t xml:space="preserve">ИЗАБЕЛЛА стол.кр.п/сл.0.7л В.Тамани (КВ) 10-12%        </t>
  </si>
  <si>
    <t xml:space="preserve">КАБЕРНЕ стол.кр.п/сл.0.7л В.Тамани (КВ) 10-12%         </t>
  </si>
  <si>
    <t>МОЛОДОЕ.Шато Тамань кр.сух.защ.наим.Юж.берег Тамани0,75</t>
  </si>
  <si>
    <t xml:space="preserve">СОВИНЬОН стол.бел.п/сл.0,7л В.Тамани (КВ) 10-12%       </t>
  </si>
  <si>
    <t xml:space="preserve">ШАРДОНЕ стол.бел.п/сл.0.7л В.Тамани (КВ) 10-12%        </t>
  </si>
  <si>
    <t xml:space="preserve">Долина виноделов стол.бел.п/сл.1л т/п (Тейси) 9-11%    </t>
  </si>
  <si>
    <t xml:space="preserve">Долина виноделов стол.кр.п/сл.1л т/п (Тейси) 9-11%     </t>
  </si>
  <si>
    <t xml:space="preserve">Реал Форте (Real Forte) ЗГУ бел.сух.рег.Алентежу 0,75л </t>
  </si>
  <si>
    <t>Реал Форте (Real Forte) ЗГУ кр.сух.рег.Алентежу 0,75л 1</t>
  </si>
  <si>
    <t xml:space="preserve">ДРЕВНЯЯ ХИВА стол.бел.п/сл.0,7л 11-12%                 </t>
  </si>
  <si>
    <t xml:space="preserve">ДРЕВНЯЯ ХИВА стол.кр.п/сл.0,7л 11-12%                  </t>
  </si>
  <si>
    <t xml:space="preserve">АНЖУ КРАСНОЕ кр.сух.защ.наим.р.Долина Луары 0,75л 12%  </t>
  </si>
  <si>
    <t xml:space="preserve">Комт де Валуа стол.бел.п/сух.0,75л 11%                 </t>
  </si>
  <si>
    <t xml:space="preserve">Комт де Валуа стол.кр.п/сух.0,75л 11%                  </t>
  </si>
  <si>
    <t>Мезон де Тулиньяк (Maison de Toulignac)ст.бел.п/сл.0,75</t>
  </si>
  <si>
    <t>Мезон де Тулиньяк (Maison de Toulignac)ст.кр.п/сл.0,75л</t>
  </si>
  <si>
    <t xml:space="preserve">РЕБАРЕЛЬ стол.бел.сух.0,75л 11%                        </t>
  </si>
  <si>
    <t xml:space="preserve">РЕБАРЕЛЬ стол.кр.п/сл.0,75л 11.5%                      </t>
  </si>
  <si>
    <t xml:space="preserve">ФЛЕР ДЕ ЛЯ РЭН стол.бел.сух.0,75л 11%                  </t>
  </si>
  <si>
    <t xml:space="preserve">ФЛЕР ДЕ ЛЯ РЭН стол.кр.п/сл.0,75л 11%                  </t>
  </si>
  <si>
    <t xml:space="preserve">ФЛЕР ДЕ ЛЯ РЭН стол.кр.сух.0,75л 11%                   </t>
  </si>
  <si>
    <t xml:space="preserve">ШАТО О БОН ФИС защ.наим.рег.Бордо кр.сух.0,75л 13%     </t>
  </si>
  <si>
    <t xml:space="preserve">ВИНПАРАИСО Карменер защ.наим.кр.сух.DO 0,75л 13%       </t>
  </si>
  <si>
    <t xml:space="preserve">ВИНПАРАИСО Совиньон Блан защ.наим.бел.сух.DO 0,75л 13% </t>
  </si>
  <si>
    <t xml:space="preserve">ДИП КРИК Пинотаж ЗГУ кр.сух.0,75л 13.5%                </t>
  </si>
  <si>
    <t xml:space="preserve">РАДЕДА стол.кр.сухое 0,75л 10%                         </t>
  </si>
  <si>
    <t>АЛВИСА</t>
  </si>
  <si>
    <t xml:space="preserve">GUSTO VINO (ГУСТО ВИНО) стол.бел.сух.1л 10-12%         </t>
  </si>
  <si>
    <t xml:space="preserve">GUSTO VINO (ГУСТО ВИНО) стол.кр.сух.1л 10-12%          </t>
  </si>
  <si>
    <t xml:space="preserve">Монастырская Трапеза стол.бел.п/сл.0.7л 10-12%         </t>
  </si>
  <si>
    <t xml:space="preserve">Монастырская Трапеза стол.бел.п/сл.1л т/п 10-12%       </t>
  </si>
  <si>
    <t xml:space="preserve">Монастырская Трапеза стол.кр.п/сл.0.7л 10-12%          </t>
  </si>
  <si>
    <t xml:space="preserve">Монастырская Трапеза стол.кр.п/сл.1л т/п 10-12%        </t>
  </si>
  <si>
    <t>АТАНЕЛЬ</t>
  </si>
  <si>
    <t xml:space="preserve">КАБЕРНЕ стол.кр.п/сл.0,75л (Атанель) 10-12%            </t>
  </si>
  <si>
    <t>Виконт</t>
  </si>
  <si>
    <t xml:space="preserve">КАБЕРНЕ стол.кр.п/сл.1л т/п (Виконт) 10-12%            </t>
  </si>
  <si>
    <t xml:space="preserve">МЕРЛО стол.кр.п/сл.1л т/п (Виконт) 10-12%              </t>
  </si>
  <si>
    <t xml:space="preserve">СОВИНЬОН стол.бел.п/сл.1л т/п (Виконт) 10-12%          </t>
  </si>
  <si>
    <t xml:space="preserve">ШАРДОНЕ стол.бел.п/сл.1л т/п (Виконт) 10-12%           </t>
  </si>
  <si>
    <t>Винный завод Советский Крым</t>
  </si>
  <si>
    <t xml:space="preserve">КРЫМСКИЙ ВЕЧЕР Каберне стол.кр.сух.0,7л 10-12%         </t>
  </si>
  <si>
    <t xml:space="preserve">КРЫМСКИЙ ВЕЧЕР Кадарка  стол.кр.п/сл.0,7л 10-12%       </t>
  </si>
  <si>
    <t xml:space="preserve">КРЫМСКИЙ ВЕЧЕР Тамянка  стол.бел.п/сл.0,7л 10-12%      </t>
  </si>
  <si>
    <t>ОАО АФ "Фанагория" Краснодарский кр.</t>
  </si>
  <si>
    <t xml:space="preserve">КАБЕРНЕ Номерной Резерв стол.кр.п/сл.0,75л 11-13%      </t>
  </si>
  <si>
    <t>МЕРЛО Фанагории.Номерной Резерв кр.сух.геогр.0,75л 12-1</t>
  </si>
  <si>
    <t xml:space="preserve">МУСКАТ.Номерной Резерв стол.бел.п/сл.0,75л 11-13%      </t>
  </si>
  <si>
    <t>САПЕРАВИ Фанагории.Номерной Резерв кр.сух.геогр.0,75л 1</t>
  </si>
  <si>
    <t xml:space="preserve">ФАНАГОРИЯ.Номерной резерв стол.кр.п/сл.0,75л 11-13%    </t>
  </si>
  <si>
    <t>ШАРДОНЕ Фанагории.Номерной Резерв бел.сух.геогр.0,75л 1</t>
  </si>
  <si>
    <t>ООО"Вина и воды Абхазии"г.Сухум</t>
  </si>
  <si>
    <t xml:space="preserve">АПСНЫ стол.кр.п/сл.0,75л 11%                           </t>
  </si>
  <si>
    <t xml:space="preserve">ЛЫХНЫ стол.кр.п/сл.0,75л 10%                           </t>
  </si>
  <si>
    <t xml:space="preserve">ПСОУ стол.бел.п/сл.0,75л 11%                           </t>
  </si>
  <si>
    <t xml:space="preserve">ЧЕГЕМ стол.кр.сух.0,75л 11%                            </t>
  </si>
  <si>
    <t>ООО"Вина Ливадии"с.Льговское</t>
  </si>
  <si>
    <t xml:space="preserve">КРЫМСКИЙ ВЕЧЕР Алиготе стол.бел.сух.0,7л 10-12%        </t>
  </si>
  <si>
    <t>РУМЫНИЯ</t>
  </si>
  <si>
    <t>Дава Фетяска Регала&amp;Рислинг ЗГУ р.Вранча бел.п/сл.0,75л</t>
  </si>
  <si>
    <t xml:space="preserve">Дава Фетяска Регала&amp;Рислинг ЗГУ р.Вранча бел.сух.0,75л </t>
  </si>
  <si>
    <t>Сербия</t>
  </si>
  <si>
    <t xml:space="preserve">БРОЯНИЦА КАДАРКА стол.кр.п/сл.0,75л 11%                </t>
  </si>
  <si>
    <t xml:space="preserve">БРОЯНИЦА ШАРДОНЕ стол.бел.сух.0,75л 12%                </t>
  </si>
  <si>
    <t xml:space="preserve">Алазанская долина стол.бел.п/сл.0,75л (Шалвино) 12%    </t>
  </si>
  <si>
    <t xml:space="preserve">МУСКАТ стол.бел.п/сл.0,75л (Сокровища Азова) 10-12%    </t>
  </si>
  <si>
    <t xml:space="preserve">САПЕРАВИ стол.кр.сух.0,75л (Шалвино) 12.5%             </t>
  </si>
  <si>
    <t xml:space="preserve">Солнце юга.Каберне стол.кр.сух.0,7л 10-12%             </t>
  </si>
  <si>
    <t xml:space="preserve">ЧИТА РОМАНТИКА стол.бел.сух.0,75л 11%                  </t>
  </si>
  <si>
    <t xml:space="preserve">ЧИТА РОМАНТИКА стол.кр.сух.0,75л 11%                   </t>
  </si>
  <si>
    <t>Тамянская винная компания-Кубань ООО</t>
  </si>
  <si>
    <t>АРИСТОВ 8.Низкоалк-еЗГУ бел.сух.КубаньТам-кий п-ов 0,7л</t>
  </si>
  <si>
    <t xml:space="preserve">АРИСТОВ 8.Низкоалк-еЗГУ кр.сух.КубаньТам-кий п-ов 0,7л </t>
  </si>
  <si>
    <t>АРИСТОВ 8.Низкоалк-еЗГУ роз.сух.КубаньТам-кий п-ов 0,7л</t>
  </si>
  <si>
    <t>АРИСТОВ ПИНО БЬЯНКО ЗГУ бел.сух.КубаньТам-ий п-ов 0,75л</t>
  </si>
  <si>
    <t>ШАМПАНСК.,ИГРИСТОЕ ВИНО.</t>
  </si>
  <si>
    <t>Игристое ПРОСЕККО ФОНТЕ брют белое защ.наим.DOC 0,75л 1</t>
  </si>
  <si>
    <t>Шампанское РОССИЙСКОЕ бел.п/сл."Винтрест-7"0,75л 10.5-1</t>
  </si>
  <si>
    <t>Дербентский завод игристых вин</t>
  </si>
  <si>
    <t>Шамп.РОС-КОЕ Дербентское бел.п/сл.с ЗГУ"Дагестан" 0,75л</t>
  </si>
  <si>
    <t>ОАО АФ "Фанагория"Краснодарский край</t>
  </si>
  <si>
    <t>Игристое ФАНАГОРИЯ бел.брют ЗГУ Кубань Там-ий п-ов0,75л</t>
  </si>
  <si>
    <t>ООО "Кубань-Вино"</t>
  </si>
  <si>
    <t>Игр.БЕЛОЕ ТАМАНИ.ШАТО ТАМАНЬ ЗГУбел.п/сухКубТам.п-в0,75</t>
  </si>
  <si>
    <t>Игр.РОЗА ТАМАНИ.ШАТО ТАМАНЬроз.п/сухЗГУ"Куб.Там.п-в0,75</t>
  </si>
  <si>
    <t>Игр-е АРИСТОВ брют белое ЗГУ"Кубань Таманский п-ов"0,75</t>
  </si>
  <si>
    <t>Игристое АРИСТОВ ЗГУ брют розовое"Кубань Там.п-ов"0,75л</t>
  </si>
  <si>
    <t>Игристое ШАТО ТАМАНЬ бел.п/сл.ЗГУ Кубань Там-ий п-в0,75</t>
  </si>
  <si>
    <t>Шампанское РОССИЙСКОЕ "Кубань-Вино" п/сл.белое 0,75л 10</t>
  </si>
  <si>
    <t>ПИВНЫЕ НАПИТКИ</t>
  </si>
  <si>
    <t>АЛКОН</t>
  </si>
  <si>
    <t xml:space="preserve">Марти Рэй коктейль со вкусом лимона  0,5л ж/б 6.7%     </t>
  </si>
  <si>
    <t>Бочкаревский ПЗ</t>
  </si>
  <si>
    <t xml:space="preserve">ВАЙС БЕРГ Вишня пшеничное нефильтр.неосв.паст.0,5л 4%  </t>
  </si>
  <si>
    <t xml:space="preserve">ВАЙС БЕРГ Малина пшеничное нефильтр.неосв.паст.0,5л 4% </t>
  </si>
  <si>
    <t>Других производителей</t>
  </si>
  <si>
    <t xml:space="preserve">КОКТЕЙЛЬ БЛЕЙЗЕР со вк.апельсина пастер.1,42л пэт 6.7% </t>
  </si>
  <si>
    <t xml:space="preserve">КОКТЕЙЛЬ БЛЕЙЗЕР со вк.белого винограда паст.1,42л пэт </t>
  </si>
  <si>
    <t xml:space="preserve">КОКТЕЙЛЬ БЛЕЙЗЕР со вк.вишни пастер.1,42л пэт 6.7%     </t>
  </si>
  <si>
    <t xml:space="preserve">КОКТЕЙЛЬ БЛЕЙЗЕР со вк.граната пастер.1,42л пэт 6.7%   </t>
  </si>
  <si>
    <t>КОКТЕЙЛЬ БЛЕЙЗЕР со вк.джин-тоника пастер.1,42л пэт 6.7</t>
  </si>
  <si>
    <t xml:space="preserve">КОКТЕЙЛЬ БЛЕЙЗЕР со вк.клюквы пастер.1,42л пэт 6.7%    </t>
  </si>
  <si>
    <t xml:space="preserve">КОКТЕЙЛЬ БЛЕЙЗЕР со вк.лимона пастер.1,42л пэт 6.7%    </t>
  </si>
  <si>
    <t>КОКТЕЙЛЬ БЛЕЙЗЕР со вк.яблоко-бузины пастер.1,42л пэт 6</t>
  </si>
  <si>
    <t xml:space="preserve">Со вкусом Вишни пастериз.1,42л 6.7%                    </t>
  </si>
  <si>
    <t xml:space="preserve">Со вкусом коктейля Джин-тоник пастериз.1,42л 6.7%      </t>
  </si>
  <si>
    <t xml:space="preserve">Со вкусом Лимона пастериз.1,42л 6.7%                   </t>
  </si>
  <si>
    <t>Пивоварня Москва - Эфес</t>
  </si>
  <si>
    <t xml:space="preserve">Велкопоповицкий Козел темное 0,45л ст.б. 3.7%          </t>
  </si>
  <si>
    <t xml:space="preserve">Старый мельник из бочонка темное бархатное 0.45л ст.б. </t>
  </si>
  <si>
    <t>Эсса со вкусом и аром.ананаса и грейпфр.0,45л ж.б. 6.5%</t>
  </si>
  <si>
    <t xml:space="preserve">Эсса со вкусом и аром.лайма и мяты 0.45л ст.б. 6.5%    </t>
  </si>
  <si>
    <t>САБМиллерРус ЗАО</t>
  </si>
  <si>
    <t xml:space="preserve">Велкопоповицкий Козел темное 0,45л ж/б 3.7%            </t>
  </si>
  <si>
    <t>Эсса со вкусом и аром.ананаса и грейпфр.0,45л ст.б. 6.5</t>
  </si>
  <si>
    <t>СанИнБев</t>
  </si>
  <si>
    <t>CORONA EXTRA (КОРОНА ЭКСТРА) пастериз.0,355л ст.б. 4.5%</t>
  </si>
  <si>
    <t xml:space="preserve">ХУГАРДЕН белое нефильтр.пастериз.0,47л 4.9%            </t>
  </si>
  <si>
    <t>Хейникен</t>
  </si>
  <si>
    <t xml:space="preserve">Миллер Дженьюин Драфт пастеризованное 0,45л ж/б 4.7%   </t>
  </si>
  <si>
    <t>ПИВО</t>
  </si>
  <si>
    <t xml:space="preserve">Барнаульское светлое пастеризованное 1.5л 4.3%         </t>
  </si>
  <si>
    <t xml:space="preserve">Жигулевское светлое паст.1.5л (БПЗ) 4.3%               </t>
  </si>
  <si>
    <t xml:space="preserve">Барнаульское светлое пастеризованное 0.5л ст/б 4.3%    </t>
  </si>
  <si>
    <t xml:space="preserve">Жигулевское светлое паст.0.5л ст/б (БПЗ) 4.3%          </t>
  </si>
  <si>
    <t xml:space="preserve">Алтай Хан лёгкое светлое непаст.0,5л (Бочкарев) 4%     </t>
  </si>
  <si>
    <t xml:space="preserve">Алтай Хан светлое непастер.0,5л (Бочкарев) 4.7%        </t>
  </si>
  <si>
    <t>ВАЙС БЕРГ пшеничное св.нефильтр.неосв.непастер.0,5л 4.7</t>
  </si>
  <si>
    <t xml:space="preserve">Живое светлое непастер.1,35л (Бочкарев.) 4.7%          </t>
  </si>
  <si>
    <t xml:space="preserve">МАЗАЙ СВЕТЛЫЙ св.нефильтр.неосвет.НЕпастер.0,5л 4.8%   </t>
  </si>
  <si>
    <t xml:space="preserve">Немецкое светлое непастер.0,5л (Бочкарев.) 4.2%        </t>
  </si>
  <si>
    <t xml:space="preserve">Немецкое светлое непастер.1,35л (Бочкарев.) 4.2%       </t>
  </si>
  <si>
    <t xml:space="preserve">Немецкое светлое фильтр.пастер.0,45л ж.б. 4.2%         </t>
  </si>
  <si>
    <t xml:space="preserve">Свежий розлив светлое непастер.0,5л (Бочкарев) 4.2%    </t>
  </si>
  <si>
    <t>Свежий розлив светлое фильтр. непастер.1,35л (Бочкарев)</t>
  </si>
  <si>
    <t xml:space="preserve">Чешское оригинальное светлое непастер.0.5л (Бочкарев.) </t>
  </si>
  <si>
    <t>Чешское оригинальное светлое непастер.1.35л (Бочкарев.)</t>
  </si>
  <si>
    <t xml:space="preserve">GOLD MINE BEER 1.35л 4.6%                              </t>
  </si>
  <si>
    <t xml:space="preserve">Бавария Премиум Пилзнер светлое 0.5л ст.б. 4.9%        </t>
  </si>
  <si>
    <t xml:space="preserve">Белый медведь крепкое светлое 0.45л ж/б 7.2%           </t>
  </si>
  <si>
    <t xml:space="preserve">Белый медведь крепкое светлое 0.45л ст.бут. 8%         </t>
  </si>
  <si>
    <t xml:space="preserve">Белый медведь крепкое светлое 1.32л 8%                 </t>
  </si>
  <si>
    <t xml:space="preserve">Белый медведь светлое 0.45л 5%                         </t>
  </si>
  <si>
    <t xml:space="preserve">Белый медведь светлое 1.32л 5%                         </t>
  </si>
  <si>
    <t>Велкопоповецкий Козел Резаное светлое паст.0,45л ж/б 4.</t>
  </si>
  <si>
    <t>Велкопоповецкий Козел Резаное светлое паст.0,45л ст/б 4</t>
  </si>
  <si>
    <t xml:space="preserve">Велкопоповицкий Козел светлое 0,45 ст.б. 4%            </t>
  </si>
  <si>
    <t xml:space="preserve">Жигулевское бочковое светлое 0.45л с/б (Эфес) 5%       </t>
  </si>
  <si>
    <t xml:space="preserve">Старый мельник из бочонка мягкое 0.45л ст.б. 4.3%      </t>
  </si>
  <si>
    <t xml:space="preserve">Старый мельник светлое 0.45л ст.б. 4.7%                </t>
  </si>
  <si>
    <t xml:space="preserve">ХМЕЛЬНАЯ СТОЛИЦА светлое пастеризованное 1,35л 4.6%    </t>
  </si>
  <si>
    <t xml:space="preserve">Эфес Пилсенер светлое 0.45л ст.б. 5%                   </t>
  </si>
  <si>
    <t xml:space="preserve">Велкопоповицкий Козел светлое 0,45л ж/б 4%             </t>
  </si>
  <si>
    <t xml:space="preserve">БАВАРСКИЙ ЗАКОН светлое пастер.1,35л 4.3%              </t>
  </si>
  <si>
    <t xml:space="preserve">БАД светлое пастериз.0.45л ж.б. 5%                     </t>
  </si>
  <si>
    <t xml:space="preserve">БАД светлое пастериз.0.47л ст.б. 5%                    </t>
  </si>
  <si>
    <t xml:space="preserve">Брама светлое пастериз.0,5л 4.3%                       </t>
  </si>
  <si>
    <t xml:space="preserve">Жигулёвское Оригинальное светлое пастер.0,47л 4.7%     </t>
  </si>
  <si>
    <t xml:space="preserve">КЛИНСКОЕ СВЕТЛОЕ светлое пастериз.0.45л ж.б. 4.7%      </t>
  </si>
  <si>
    <t xml:space="preserve">КЛИНСКОЕ СВЕТЛОЕ светлое пастериз.0.47л ст.б. 4.7%     </t>
  </si>
  <si>
    <t xml:space="preserve">КЛИНСКОЕ СВЕТЛОЕ светлое пастериз.1.4л 4.7%            </t>
  </si>
  <si>
    <t xml:space="preserve">ЛЕФФЕ БЛОНД светлое 0,33л ст.б. 6.6%                   </t>
  </si>
  <si>
    <t>Ловенбрау Оригинальное светлое пастериз. 0.47л ст.б. 5.</t>
  </si>
  <si>
    <t xml:space="preserve">Ловенбрау Оригинальное светлое пастериз. 1,4л 5.4%     </t>
  </si>
  <si>
    <t xml:space="preserve">Сибирская корона классическое 0,47л ст.б. 5.3%         </t>
  </si>
  <si>
    <t>Сибирская Корона классическое светлое пастер.0,45л ж.б.</t>
  </si>
  <si>
    <t>Сибирская Корона классическое светлое пастер.1,0 л ж.б.</t>
  </si>
  <si>
    <t xml:space="preserve">СТЕЛЛА АРТУА СВЕТЛОЕ светлое пастериз.0,5л ст.б 5%     </t>
  </si>
  <si>
    <t xml:space="preserve">АМСТЕЛ ПРЕМИУМ ПИЛСЕНЕР светлое пастер.0,45л ж.б. 4.8% </t>
  </si>
  <si>
    <t>АМСТЕЛ ПРЕМИУМ ПИЛСЕНЕР светлое пастер.0,45л ст.б. 4.8%</t>
  </si>
  <si>
    <t xml:space="preserve">ГЕССЕР светлое пастер.0,45л ж/б 4.7%                   </t>
  </si>
  <si>
    <t xml:space="preserve">ГЕССЕР светлое пастер.0,45л ст/б 4.7%                  </t>
  </si>
  <si>
    <t xml:space="preserve">ЖИГУЛЕВСКОЕ 1978 св.пастер.0,45л ж/б (ХЕЙНЕКЕН) 4.6%   </t>
  </si>
  <si>
    <t xml:space="preserve">ЖИГУЛЕВСКОЕ 1978 св.пастер.0,45л ст/б (ХЕЙНЕКЕН) 4.6%  </t>
  </si>
  <si>
    <t xml:space="preserve">ЖИГУЛЕВСКОЕ 1978 св.пастер.1,35л пэт (ХЕЙНЕКЕН) 4.6%   </t>
  </si>
  <si>
    <t xml:space="preserve">КРУШОВИЦЕ СВЕТЛЕ светлое пастер.0,45л ж.б. 4.2%        </t>
  </si>
  <si>
    <t xml:space="preserve">ОХОТА КРЕПКОЕ светлое пастеризованное 0.45л ст.б. 8.1% </t>
  </si>
  <si>
    <t xml:space="preserve">ОХОТА КРЕПКОЕ светлое пастеризованное0,45л ж.б 8.1%    </t>
  </si>
  <si>
    <t xml:space="preserve">ОХОТА КРЕПКОЕ светлое пастеризованное1,35л пэт 8.1%    </t>
  </si>
  <si>
    <t xml:space="preserve">СТАРОПРАМЕН светлое пастер.0,45л ст.бут. 4.2%          </t>
  </si>
  <si>
    <t xml:space="preserve">ТРИ МЕДВЕДЯ светлое пастеризованное 1,35л 4.7%         </t>
  </si>
  <si>
    <t xml:space="preserve">ХЕЙНЕКЕН светлое пастеризованное 0.45л ж.б. 4.8%       </t>
  </si>
  <si>
    <t xml:space="preserve">ХЕЙНЕКЕН светлое пастеризованное 0.5л ст.б. 4.8%       </t>
  </si>
  <si>
    <t>МАНЛИХ Интернешнл Премиум Пилс светл.пастер.0,5л ж/б 4.</t>
  </si>
  <si>
    <t xml:space="preserve">ПОСТРИЖИНСКЕ ВИЧЕПНИ СВЕТЛИ светл.пастер.0,5л ж/б 4.1% </t>
  </si>
  <si>
    <t>ПИВО БЕЗАЛКОГОЛЬНОЕ</t>
  </si>
  <si>
    <t xml:space="preserve">Пиво Белый медведь безалкогольное 0.45л 0.5%           </t>
  </si>
  <si>
    <t>ХЕЙНЕКЕН ООО</t>
  </si>
  <si>
    <t xml:space="preserve">Пивной напиток ХЕЙНЕКЕН 0.0 пастер.0.5л ст/б 0%        </t>
  </si>
  <si>
    <t>АЛКОГОЛЬНЫЕ НАПИТКИ</t>
  </si>
  <si>
    <t>Сидр,пуарэ,медовуха</t>
  </si>
  <si>
    <t xml:space="preserve">СИДР МИСТЕР ЛИС сладкий газ.0,43л ж/б 4.5%             </t>
  </si>
  <si>
    <t>СИДР МИСТЕР ЛИС Сочная груша сладкий газ.0,43л ж/б 4.5%</t>
  </si>
  <si>
    <t xml:space="preserve">Сидр ЯБЛОЧНЫЙ CHESTER'S газир.сладкий 0,5л 5.5%        </t>
  </si>
  <si>
    <t>КРЕПКИЕ АЛКОГОЛЬНЫЕ НАПИТКИ</t>
  </si>
  <si>
    <t xml:space="preserve">Виски шотл.купажир.Джонни Уокер Рэд Лейбл 0,5л 40%     </t>
  </si>
  <si>
    <t>1,447.69</t>
  </si>
  <si>
    <t xml:space="preserve">Виски купажированный Фокс Энд Догс 0,5л 40%            </t>
  </si>
  <si>
    <t xml:space="preserve">ТЕКИЛА Ольмека Белая 0,5л (спиртной нап.текила) 38%    </t>
  </si>
  <si>
    <t>1,198.53</t>
  </si>
  <si>
    <t xml:space="preserve">ТЕКИЛА Ольмека Золотая 0,5л (спиртной нап.текила) 38%  </t>
  </si>
  <si>
    <t>1,317.90</t>
  </si>
  <si>
    <t xml:space="preserve">Виски зерновой Джек Дэниел"с Теннесси Виски 0,5л 40%   </t>
  </si>
  <si>
    <t>1,121.80</t>
  </si>
  <si>
    <t xml:space="preserve">Виски шотл.купажир.Клан МакГрегор 0.5л 40%             </t>
  </si>
  <si>
    <t xml:space="preserve">Виски купажир.Бэллс Ориджинал 0,5л 40%                 </t>
  </si>
  <si>
    <t xml:space="preserve">Виски купажированный Вильям Лоусонс 0,5л 40%           </t>
  </si>
  <si>
    <t xml:space="preserve">Виски купажированный Вильям Лоусонс 0,7л 40%           </t>
  </si>
  <si>
    <t>1,252.89</t>
  </si>
  <si>
    <t xml:space="preserve">Виски купажированный НАКИ ТОМПСОН 3года 0,7л 40%       </t>
  </si>
  <si>
    <t xml:space="preserve">Виски купажированный НАКИ ТОМПСОН выдержка 3г.0,5л 40% </t>
  </si>
  <si>
    <t xml:space="preserve">Виски солодовый ГЛЕН ИГЛС выдержка 6лет 0,5л фл. 40%   </t>
  </si>
  <si>
    <t>КОФЕ</t>
  </si>
  <si>
    <t>1 "MOCCONA"</t>
  </si>
  <si>
    <t xml:space="preserve">Кофе MoCCona аромат Карамели 95г ст/б                  </t>
  </si>
  <si>
    <t xml:space="preserve">Кофе MoCCona аромат Лесного ореха 95г ст/б             </t>
  </si>
  <si>
    <t>1 "Крафт Фудс Рус"</t>
  </si>
  <si>
    <t xml:space="preserve">CARTE NOIRE 95г крист.                                 </t>
  </si>
  <si>
    <t xml:space="preserve">CARTE NOIRE раств.субл. 75г пакет                      </t>
  </si>
  <si>
    <t xml:space="preserve">JACOBS 3в1 крепкий 12г                                 </t>
  </si>
  <si>
    <t xml:space="preserve">JACOBS Crema кофе натуральный жареный в зёрнах 230г    </t>
  </si>
  <si>
    <t xml:space="preserve">JACOBS monarch 150г пакет                              </t>
  </si>
  <si>
    <t xml:space="preserve">JACOBS monarch 230г молотый пакет                      </t>
  </si>
  <si>
    <t xml:space="preserve">JACOBS monarch 38г                                     </t>
  </si>
  <si>
    <t xml:space="preserve">JACOBS monarch 47.5г крист.                            </t>
  </si>
  <si>
    <t xml:space="preserve">JACOBS monarch 70г молотый пакет                       </t>
  </si>
  <si>
    <t xml:space="preserve">JACOBS monarch 75г пакет                               </t>
  </si>
  <si>
    <t xml:space="preserve">JACOBS monarch 95г крист.                              </t>
  </si>
  <si>
    <t xml:space="preserve">JACOBS monarch Millicano 75г пакет                     </t>
  </si>
  <si>
    <t xml:space="preserve">JACOBS monarch Millicano 95г ст/б                      </t>
  </si>
  <si>
    <t xml:space="preserve">JACOBS monarch Классический 230г зерн.                 </t>
  </si>
  <si>
    <t xml:space="preserve">JACOBS Velour раств.порош. 70г пакет                   </t>
  </si>
  <si>
    <t xml:space="preserve">JACOBS Velour раств.порош.95г ст/б                     </t>
  </si>
  <si>
    <t xml:space="preserve">JACOBS ГОЛД 140г м/уп                                  </t>
  </si>
  <si>
    <t xml:space="preserve">JACOBS ГОЛД 95г ст/б                                   </t>
  </si>
  <si>
    <t xml:space="preserve">JACOBS Максим 150г сублим. м/у                         </t>
  </si>
  <si>
    <t xml:space="preserve">JACOBS Максим 190г сублим. м.у.                        </t>
  </si>
  <si>
    <t xml:space="preserve">JACOBS максим 50г пакет                                </t>
  </si>
  <si>
    <t xml:space="preserve">JACOBS максим 95г м/уп                                 </t>
  </si>
  <si>
    <t xml:space="preserve">JACOBS максим Голд  50г пакет                          </t>
  </si>
  <si>
    <t xml:space="preserve">Кофе JACOBS COLD нат.раст.сублимир.70г                 </t>
  </si>
  <si>
    <t xml:space="preserve">Напиток кофейн.растворимый MAXIM 3в1 Ориджинал         </t>
  </si>
  <si>
    <t xml:space="preserve">МакКапучино ди Торино 25,5г                            </t>
  </si>
  <si>
    <t xml:space="preserve">МАККОФЕ Арабика 150г м/уп                              </t>
  </si>
  <si>
    <t xml:space="preserve">МАККОФЕ Арабика 2г*30шт                                </t>
  </si>
  <si>
    <t xml:space="preserve">МАККОФЕ Арабика 40г м/уп                               </t>
  </si>
  <si>
    <t xml:space="preserve">МАККОФЕ Арабика 75г м/уп                               </t>
  </si>
  <si>
    <t xml:space="preserve">МАККОФЕ Голд 100г ст.б. Новый насыщенный               </t>
  </si>
  <si>
    <t xml:space="preserve">МАККОФЕ Голд 30 г м/у                                  </t>
  </si>
  <si>
    <t xml:space="preserve">МАККОФЕ Голд 75г м/уп                                  </t>
  </si>
  <si>
    <t xml:space="preserve">МАККОФЕ Премиум 150г м.уп.                             </t>
  </si>
  <si>
    <t xml:space="preserve">МАККОФЕ Премиум 75г м.уп.                              </t>
  </si>
  <si>
    <t xml:space="preserve">МАККОФЕ Фаворит 150г м/уп                              </t>
  </si>
  <si>
    <t xml:space="preserve">МАККОФЕ Фаворит 75г м/уп                               </t>
  </si>
  <si>
    <t xml:space="preserve">NESCAFE CLASSIC  50г ж.б.                              </t>
  </si>
  <si>
    <t xml:space="preserve">NESCAFE GOLD 150г пакет                                </t>
  </si>
  <si>
    <t xml:space="preserve">NESCAFE GOLD 75г пакет                                 </t>
  </si>
  <si>
    <t xml:space="preserve">NESCAFE GOLD 95г ст/б                                  </t>
  </si>
  <si>
    <t xml:space="preserve">NESCAFE GOLD Barista style 75г м.уп.                   </t>
  </si>
  <si>
    <t xml:space="preserve">ЖАРДИН Кения Килиманджаро 75г м/у                      </t>
  </si>
  <si>
    <t xml:space="preserve">ЖАРДИН Колумбия супремо зерно 250г м.у.                </t>
  </si>
  <si>
    <t>ЖАРДИН промо Американо Крема 250г+Эспрессо Ди Милано 25</t>
  </si>
  <si>
    <t xml:space="preserve">Жардин Филиграно м/у 75г                               </t>
  </si>
  <si>
    <t xml:space="preserve">Жардин Филиграно ст/б 95г                              </t>
  </si>
  <si>
    <t xml:space="preserve">ЖОКЕЙ традиционный 250г в/с мол.                       </t>
  </si>
  <si>
    <t xml:space="preserve">ЖОКЕЙ Триумф 150г м.у.                                 </t>
  </si>
  <si>
    <t xml:space="preserve">ЖОКЕЙ Триумф 95г ст.б.                                 </t>
  </si>
  <si>
    <t xml:space="preserve">Кофе Карт Нуар 150г м/у                                </t>
  </si>
  <si>
    <t xml:space="preserve">ЖАРДИН Американо Крема 250г зерно жар. прем/с          </t>
  </si>
  <si>
    <t xml:space="preserve">ЖАРДИН Гуатемала Атитлан 75г м/у                       </t>
  </si>
  <si>
    <t xml:space="preserve">ЖАРДИН Гуатемала Атитлан 95гст/б                       </t>
  </si>
  <si>
    <t xml:space="preserve">ЖАРДИН Десерт в/с зерно 250г м.у.                      </t>
  </si>
  <si>
    <t xml:space="preserve">ЖАРДИН Кафе Эклер 250г(кофе зерн.жар.прем/с)           </t>
  </si>
  <si>
    <t xml:space="preserve">ЖАРДИН Колумбия Меделлин 75г м/у                       </t>
  </si>
  <si>
    <t xml:space="preserve">ЖАРДИН Колумбия Меделлин 95гст/б                       </t>
  </si>
  <si>
    <t xml:space="preserve">ЖАРДИН Мон Блан 250г кофе мол.жар. прем/с.             </t>
  </si>
  <si>
    <t xml:space="preserve">ЖАРДИН Эспрессо в стиле di Milano 250г молот.          </t>
  </si>
  <si>
    <t xml:space="preserve">ЖАРДИН Эспрессо в стиле di Milano зерно250г            </t>
  </si>
  <si>
    <t xml:space="preserve">ЖОКЕЙ Империал 75г сублим. м.у.                        </t>
  </si>
  <si>
    <t xml:space="preserve">ЖОКЕЙ Ирландские сливки молотый 150г                   </t>
  </si>
  <si>
    <t xml:space="preserve">ЖОКЕЙ классика 250г мол.                               </t>
  </si>
  <si>
    <t xml:space="preserve">ЖОКЕЙ по-восточн. 100г в/с мол.                        </t>
  </si>
  <si>
    <t xml:space="preserve">ЖОКЕЙ Триумф 75г сублим. м.у.                          </t>
  </si>
  <si>
    <t xml:space="preserve">ЖОКЕЙ Фаворит 95г гран. ст.б.                          </t>
  </si>
  <si>
    <t xml:space="preserve">ЖОКЕЙ Чемпион 95г ж/б                                  </t>
  </si>
  <si>
    <t xml:space="preserve">ВДОХНОВЕНИЕ 100г ж.б.                                  </t>
  </si>
  <si>
    <t xml:space="preserve">ВДОХНОВЕНИЕ Индийский 100г м.уп.                       </t>
  </si>
  <si>
    <t xml:space="preserve">MACCOFFEE Aromio д/пак 75г                             </t>
  </si>
  <si>
    <t xml:space="preserve">MACCOFFEE Классик д/пак 75г                            </t>
  </si>
  <si>
    <t xml:space="preserve">Горячий шоколад Фаворит 500г                           </t>
  </si>
  <si>
    <t xml:space="preserve">Кофе BOURBON THE ORIGINAL 100г субл.ст/б               </t>
  </si>
  <si>
    <t xml:space="preserve">Кофе Enjoy нат.раст.гранул.200г                        </t>
  </si>
  <si>
    <t xml:space="preserve">Кофе LAVAZZA крем густо 250г молот.в/у                 </t>
  </si>
  <si>
    <t xml:space="preserve">Кофе натуральный растворимый сублимированный Роял 100г </t>
  </si>
  <si>
    <t>Луиджи Лавацца</t>
  </si>
  <si>
    <t xml:space="preserve">Кофе LAVAZZA Оро молотый 250г молот.в/у                </t>
  </si>
  <si>
    <t>Манчестер Энтерпрайз Рус</t>
  </si>
  <si>
    <t xml:space="preserve">CAFE Creme 90г сублим.ст/б                             </t>
  </si>
  <si>
    <t>КОФЕ ПОРЦИОННЫЙ</t>
  </si>
  <si>
    <t xml:space="preserve">CARTE NOIRE  1,8г*26шт                                 </t>
  </si>
  <si>
    <t xml:space="preserve">JACOBS 3в1напиток кофейный original 12г                </t>
  </si>
  <si>
    <t xml:space="preserve">JACOBS monarch  3в1 м.у.15г                            </t>
  </si>
  <si>
    <t xml:space="preserve">JACOBS monarch 1.8г крист. м.у.                        </t>
  </si>
  <si>
    <t xml:space="preserve">JACOBS каппучино 17.5г                                 </t>
  </si>
  <si>
    <t xml:space="preserve">3 в 1 MACCOFFEE ГОЛД 16г                               </t>
  </si>
  <si>
    <t xml:space="preserve">MACCOFFEE Капучино ди Торино с корицей м/уп 25,5г      </t>
  </si>
  <si>
    <t xml:space="preserve">ЖОКЕЙ Классик 12г 3в1                                  </t>
  </si>
  <si>
    <t xml:space="preserve">3 в 1 MACCOFFEE MAX крепкий 16г                        </t>
  </si>
  <si>
    <t xml:space="preserve">3 в 1 MACCOFFEE MAX станд. 16г                         </t>
  </si>
  <si>
    <t xml:space="preserve">3 в 1 MACCOFFEE карамель 20г                           </t>
  </si>
  <si>
    <t xml:space="preserve">3 в 1 MACCOFFEE лесн.орех 20г                          </t>
  </si>
  <si>
    <t xml:space="preserve">3 в 1 MACCOFFEE станд. 20г (10шт)                      </t>
  </si>
  <si>
    <t xml:space="preserve">3 в 1 MACCOFFEE стрип 20г                              </t>
  </si>
  <si>
    <t>ЧАЙ</t>
  </si>
  <si>
    <t>HILLWAY ТМ</t>
  </si>
  <si>
    <t xml:space="preserve">HILLWAY Голден цейлон черн.2г*25п                      </t>
  </si>
  <si>
    <t xml:space="preserve">HILLWAY Ориентал Грин зелен.2г*25п                     </t>
  </si>
  <si>
    <t xml:space="preserve">АХМАД ТИ 1118 Классический черный 25*2г                </t>
  </si>
  <si>
    <t xml:space="preserve">АХМАД ТИ 1119 Китайский зеленый 25*1,8г                </t>
  </si>
  <si>
    <t xml:space="preserve">АХМАД ТИ 1567 черный лист.100г                         </t>
  </si>
  <si>
    <t xml:space="preserve">АХМАД ТИ 1570 зеленый Китайский лист.100г              </t>
  </si>
  <si>
    <t xml:space="preserve">АХМАД ТИ 590 английский завтрак черный 25п*2г          </t>
  </si>
  <si>
    <t xml:space="preserve">АХМАД ТИ 969 эрл грей черный 25п*2г                    </t>
  </si>
  <si>
    <t xml:space="preserve">DILMAH черный 25пак*2г                                 </t>
  </si>
  <si>
    <t xml:space="preserve">DILMAH черный листовой 100г                            </t>
  </si>
  <si>
    <t xml:space="preserve">ВДОХНОВЕНИЕ 25п*2г инд.черный с/я                      </t>
  </si>
  <si>
    <t xml:space="preserve">ВДОХНОВЕНИЕ 25п*2г цейлон. с/я                         </t>
  </si>
  <si>
    <t xml:space="preserve">ВДОХНОВЕНИЕ инд. лист. 100г                            </t>
  </si>
  <si>
    <t xml:space="preserve">ВДОХНОВЕНИЕ цейл.черн.лист. 100г                       </t>
  </si>
  <si>
    <t xml:space="preserve">ФРУКТОВАЯ ЛИНИЯ 25п*1.5г ассорти каркаде с/я           </t>
  </si>
  <si>
    <t xml:space="preserve">ФРУКТОВАЯ ЛИНИЯ 25п*1.5г черн.ассорти 5 вкусовс/я      </t>
  </si>
  <si>
    <t xml:space="preserve">Царица Цейлона цейлонский 100г                         </t>
  </si>
  <si>
    <t xml:space="preserve">КЕРТИС Фреш Мохито 20п*1,7г зеленый                    </t>
  </si>
  <si>
    <t xml:space="preserve">КЕРТИС Эрл Грей Пэшн 20п*1,7г черный                   </t>
  </si>
  <si>
    <t xml:space="preserve">КОРОНА РОССИЙСКОЙ ИМПЕРИИ 200г черный                  </t>
  </si>
  <si>
    <t xml:space="preserve">КОРОНА РОССИЙСКОЙ ИМПЕРИИ 25п*2г черный                </t>
  </si>
  <si>
    <t xml:space="preserve">ЛИСМА 100п*2г индия крепкий                            </t>
  </si>
  <si>
    <t xml:space="preserve">ЛИСМА 100п*2г индия насыщен.                           </t>
  </si>
  <si>
    <t xml:space="preserve">ЛИСМА 25п*2г индия крепкий                             </t>
  </si>
  <si>
    <t xml:space="preserve">Чай КЕРТИС зелёный Хуго Коктейль 20пак.*1,8г           </t>
  </si>
  <si>
    <t xml:space="preserve">Чай КЕРТИС чёрный Санни Лемон 20пак.*1,7г              </t>
  </si>
  <si>
    <t>Чай ЛИСМА Индийский чёрный (мелк.лист мягкая пачка) Кре</t>
  </si>
  <si>
    <t xml:space="preserve">Чай ЛИСМА Индия чёрный Насыщенный 25*2г                </t>
  </si>
  <si>
    <t xml:space="preserve">Чай МАЙСКИЙ Ароматы чёрный Лесные ягоды 25*2г          </t>
  </si>
  <si>
    <t>Чай МАЙСКИЙ Корона Российской Империи чёрный 100*2г пак</t>
  </si>
  <si>
    <t xml:space="preserve">Чай Майский Смородина с Мятой (пакет) 25*2г пакет      </t>
  </si>
  <si>
    <t xml:space="preserve">Чай РИЧАРД зелёный Роял Грин 25пак.*2г                 </t>
  </si>
  <si>
    <t xml:space="preserve">Чай РИЧАРД зелёный Роял Грин 90г                       </t>
  </si>
  <si>
    <t xml:space="preserve">Чай РИЧАРД чёрный Лорд Грей 25пак.*2г                  </t>
  </si>
  <si>
    <t xml:space="preserve">Чай РИЧАРД чёрный Роял Цейлон 100пак.*2г               </t>
  </si>
  <si>
    <t xml:space="preserve">Чай РИЧАРД чёрный Роял Цейлон 25пак.*2г                </t>
  </si>
  <si>
    <t xml:space="preserve">Чай РИЧАРД чёрный Роял Цейлон 90г                      </t>
  </si>
  <si>
    <t xml:space="preserve">TESS Космополитан Пати 20п пирамидки                   </t>
  </si>
  <si>
    <t xml:space="preserve">TESS Набор чая и чайн.нап.12 видов пак.пирам.          </t>
  </si>
  <si>
    <t xml:space="preserve">ГИТА 100п*2г б/я индия черн.                           </t>
  </si>
  <si>
    <t xml:space="preserve">ГИТА 100п*2г индия с/я черн.                           </t>
  </si>
  <si>
    <t xml:space="preserve">ГИТА 25п*2г с/я черн.индийск.                          </t>
  </si>
  <si>
    <t xml:space="preserve">ГИТА 50п*2г с/я черн.индийск.                          </t>
  </si>
  <si>
    <t xml:space="preserve">ГИТА клубника черн.24п*1.5г б/я                        </t>
  </si>
  <si>
    <t xml:space="preserve">ГИТА мед FBOP 250г                                     </t>
  </si>
  <si>
    <t xml:space="preserve">ГИТА мед FBOP черн.250г индий.                         </t>
  </si>
  <si>
    <t xml:space="preserve">ГРИНФИЛД 20*2,5г Milky Oolong зелен.пирамидки          </t>
  </si>
  <si>
    <t xml:space="preserve">ГРИНФИЛД 20п*1.8г Сицилиан Цитрус черн.с доб.          </t>
  </si>
  <si>
    <t xml:space="preserve">ГРИНФИЛД 20п*1.8г Тропикал Сансет чайн.напиток         </t>
  </si>
  <si>
    <t xml:space="preserve">ГРИНФИЛД 25п*2г флаинг дракон зел.                     </t>
  </si>
  <si>
    <t xml:space="preserve">Гринфилд Премиум Ассам 2г*25п черный                   </t>
  </si>
  <si>
    <t xml:space="preserve">КАНДИ  лесные ягоды черн.25п*1,5г                      </t>
  </si>
  <si>
    <t xml:space="preserve">КАНДИ  черн. смор. черн.25п*1,5г                       </t>
  </si>
  <si>
    <t xml:space="preserve">КАНДИ 100п*2г черн.б/я                                 </t>
  </si>
  <si>
    <t xml:space="preserve">КАНДИ 25п*2г черн.с/я                                  </t>
  </si>
  <si>
    <t xml:space="preserve">КАНДИ 30п*2г черн.б/я                                  </t>
  </si>
  <si>
    <t xml:space="preserve">КАНДИ 50п*2г с/я                                       </t>
  </si>
  <si>
    <t xml:space="preserve">КАНДИ мед ВОР1А черн.100г                              </t>
  </si>
  <si>
    <t xml:space="preserve">КАНДИ мед ВОР1А черн.200г                              </t>
  </si>
  <si>
    <t xml:space="preserve">КАНДИ мед ВОР1А черн.250г                              </t>
  </si>
  <si>
    <t xml:space="preserve">КАНДИ мед ВОР1А черн.50г                               </t>
  </si>
  <si>
    <t xml:space="preserve">НУРИ абрикос-персик черн.25п*1.5г с/я                  </t>
  </si>
  <si>
    <t xml:space="preserve">НУРИ апельсин-лимон черн.25п*1.5г с/я                  </t>
  </si>
  <si>
    <t xml:space="preserve">НУРИ бергамот 25п*1.5г черн.с/я                        </t>
  </si>
  <si>
    <t xml:space="preserve">НУРИ высокогорный гран.черн. 250г                      </t>
  </si>
  <si>
    <t xml:space="preserve">НУРИ высокогорный гран.черн.100г                       </t>
  </si>
  <si>
    <t xml:space="preserve">НУРИ высокогорный лист. черн.100г                      </t>
  </si>
  <si>
    <t xml:space="preserve">НУРИ высокогорный лист. черн.250г                      </t>
  </si>
  <si>
    <t xml:space="preserve">НУРИ высокогорный черн.100п*2г б/я                     </t>
  </si>
  <si>
    <t xml:space="preserve">НУРИ высокогорный черн.100п*2г с/я                     </t>
  </si>
  <si>
    <t xml:space="preserve">НУРИ высокогорный черн.25п*2г с/я                      </t>
  </si>
  <si>
    <t xml:space="preserve">НУРИ высокогорный черн.30п*2г б/я                      </t>
  </si>
  <si>
    <t xml:space="preserve">НУРИ высокогорный черн.50п*2г б/я                      </t>
  </si>
  <si>
    <t xml:space="preserve">НУРИ высокогорный черн.50п*2г с/я                      </t>
  </si>
  <si>
    <t xml:space="preserve">НУРИ лимон черн.25п*1.5г с/я                           </t>
  </si>
  <si>
    <t xml:space="preserve">НУРИ малина черн.25п*1.5г с/я                          </t>
  </si>
  <si>
    <t xml:space="preserve">НУРИ оригинальный эрл грей черн.25п*2г                 </t>
  </si>
  <si>
    <t xml:space="preserve">НУРИ отборный черн.100п*2г с/я                         </t>
  </si>
  <si>
    <t xml:space="preserve">НУРИ отборный черн.25п*2г с/я                          </t>
  </si>
  <si>
    <t xml:space="preserve">НУРИ черн.250г Крупнолистовой                          </t>
  </si>
  <si>
    <t xml:space="preserve">НУРИ черн/смор. черн.25п*1.5г с/я                      </t>
  </si>
  <si>
    <t xml:space="preserve">НУРИ ягодный черн.25п*1.5г с/я                         </t>
  </si>
  <si>
    <t xml:space="preserve">Принцесса Нури высокогорный Подарочный набор с кружкой </t>
  </si>
  <si>
    <t xml:space="preserve">Принцесса НУРИ промо набор чёрн.чая 4вида 2*25г пак.   </t>
  </si>
  <si>
    <t xml:space="preserve">Принцесса Нури Цейлонский букет 200г чёрн.лист.        </t>
  </si>
  <si>
    <t xml:space="preserve">Принцесса НУРИ чёрн. со смородиной 1,8г*20(пирамидки)  </t>
  </si>
  <si>
    <t xml:space="preserve">Принцесса Ява Китайский зелёный 1,8г*20пирам.зел.      </t>
  </si>
  <si>
    <t xml:space="preserve">Принцесса Ява Чабрец и мята 1,5г*25п зел.с доб.        </t>
  </si>
  <si>
    <t xml:space="preserve">ЯВА зеленый 25п*2г с/я                                 </t>
  </si>
  <si>
    <t xml:space="preserve">ЯВА зеленый жасмин  25п*2г с/я                         </t>
  </si>
  <si>
    <t xml:space="preserve">ЯВА зеленый лимон  25п*1.5г с/я                        </t>
  </si>
  <si>
    <t xml:space="preserve">ЯВА каркаде 25п*2г                                     </t>
  </si>
  <si>
    <t xml:space="preserve">ЯВА каркаде 80г м.у.                                   </t>
  </si>
  <si>
    <t xml:space="preserve">ЯВА Клубничное настроение фруктовый 25п*1,5г           </t>
  </si>
  <si>
    <t xml:space="preserve">АЛТЫН зеленый м\у 100г                                 </t>
  </si>
  <si>
    <t xml:space="preserve">АЛТЫН Премиум цейлонск.25п*2г черн.                    </t>
  </si>
  <si>
    <t xml:space="preserve">АЛТЫН цейл.кр/лис м/у 200г                             </t>
  </si>
  <si>
    <t xml:space="preserve">АЛТЫН цейл.кр\лис м\у черн.100г                        </t>
  </si>
  <si>
    <t xml:space="preserve">АЛТЫН цейлонск.25п*2г черн.                            </t>
  </si>
  <si>
    <t xml:space="preserve">ГРИНФИЛД 100*1,5г Barberry Gardenc черн.пак.с доб.     </t>
  </si>
  <si>
    <t xml:space="preserve">ГРИНФИЛД 100п*2г голден цейлон черн.                   </t>
  </si>
  <si>
    <t xml:space="preserve">ГРИНФИЛД 100п*2г флаинг дракон зел.                    </t>
  </si>
  <si>
    <t xml:space="preserve">ГРИНФИЛД 20*2г Royal Earl Grey черный                  </t>
  </si>
  <si>
    <t xml:space="preserve">ГРИНФИЛД 25*1,5г Barberry Gardenc                      </t>
  </si>
  <si>
    <t xml:space="preserve">ГРИНФИЛД 25*1.5г зеленый мелисса                       </t>
  </si>
  <si>
    <t xml:space="preserve">ГРИНФИЛД 25п*2г голден цейлон черн.                    </t>
  </si>
  <si>
    <t xml:space="preserve">ГРИНФИЛД 25п*2г кения санрайз черн.                    </t>
  </si>
  <si>
    <t xml:space="preserve">ГРИНФИЛД 25п*2г самме букет вкус малины травяной       </t>
  </si>
  <si>
    <t xml:space="preserve">ГРИНФИЛД 25п*2г эрл грей черн.                         </t>
  </si>
  <si>
    <t xml:space="preserve">ГРИНФИЛД Lemon Spark 100г                              </t>
  </si>
  <si>
    <t xml:space="preserve">ГРИНФИЛД голден цейлон черн.кр.лист.100г               </t>
  </si>
  <si>
    <t xml:space="preserve">ГРИНФИЛД эрл грей цейлон.черн.лист.100г                </t>
  </si>
  <si>
    <t xml:space="preserve">Чай травяной Ворожея 50г                               </t>
  </si>
  <si>
    <t xml:space="preserve">Чай травяной Охотник 50г                               </t>
  </si>
  <si>
    <t xml:space="preserve">Чай травяной Шаман 50г                                 </t>
  </si>
  <si>
    <t xml:space="preserve">MAC TEA лимон 2 в 1 стрип                              </t>
  </si>
  <si>
    <t xml:space="preserve">MAC TEA черн.смородина 2 в 1                           </t>
  </si>
  <si>
    <t xml:space="preserve">TESS Berry Bar 20*1,8г пирамидки                       </t>
  </si>
  <si>
    <t xml:space="preserve">TESS Flirt зеленый.25п*1,5г                            </t>
  </si>
  <si>
    <t xml:space="preserve">TESS Ginger Mojito  20*1,8г пирамидки                  </t>
  </si>
  <si>
    <t xml:space="preserve">TESS Lime зеленый 25*1,5г                              </t>
  </si>
  <si>
    <t xml:space="preserve">TESS Pina Colada  20*1,8г зелен.пирамидки              </t>
  </si>
  <si>
    <t xml:space="preserve">TESS Pleasure черн. 100г                               </t>
  </si>
  <si>
    <t xml:space="preserve">TESS Pleasure черн.25*1,5г                             </t>
  </si>
  <si>
    <t xml:space="preserve">TESS Style зеленый лист. 100г                          </t>
  </si>
  <si>
    <t xml:space="preserve">TESS Sunrise черн.лист. 100г                           </t>
  </si>
  <si>
    <t xml:space="preserve">TESS Сeylon черн. 100г                                 </t>
  </si>
  <si>
    <t xml:space="preserve">TESS Сeylon черн.25п*2г                                </t>
  </si>
  <si>
    <t xml:space="preserve">BROOKE BOND 25п*1.8г черный высокогорный               </t>
  </si>
  <si>
    <t xml:space="preserve">BROOKE BOND душистый чабрец 25п*1,5г                   </t>
  </si>
  <si>
    <t xml:space="preserve">BROOKE BOND черн.100п*1.8г                             </t>
  </si>
  <si>
    <t xml:space="preserve">BROOKE BOND черн.25п*1.8г                              </t>
  </si>
  <si>
    <t xml:space="preserve">BROOKE BOND черн.с ароматом бергамота 25п*1.5г         </t>
  </si>
  <si>
    <t xml:space="preserve">LIPTON 20п*1,8г Green Gunpowder зелен. (з. пор)        </t>
  </si>
  <si>
    <t>LIPTON 20п*1,8г лесн. ягоды фрукт.пирам.(Forest Fruits)</t>
  </si>
  <si>
    <t xml:space="preserve">LIPTON 20п*1,8г тропич. фрукты пирамидки фрукт.        </t>
  </si>
  <si>
    <t xml:space="preserve">LIPTON 25п*1,3г Earl Grey черн.байх.                   </t>
  </si>
  <si>
    <t xml:space="preserve">LIPTON 25п*1,3г Green Tea Classic                      </t>
  </si>
  <si>
    <t xml:space="preserve">LIPTON 25п*1,3г Royal Сeylon черн.байх.                </t>
  </si>
  <si>
    <t xml:space="preserve">LIPTON 25п*1,3г зеленый с ароматом цитруса             </t>
  </si>
  <si>
    <t xml:space="preserve">LIPTON 25п*2.2г черный Экстра крепкий                  </t>
  </si>
  <si>
    <t xml:space="preserve">LIPTON 25п*2г черный                                   </t>
  </si>
  <si>
    <t xml:space="preserve">LIPTON 50п*2г Yellow Label черн.                       </t>
  </si>
  <si>
    <t xml:space="preserve">LIPTON черн.100п*2г                                    </t>
  </si>
  <si>
    <t xml:space="preserve">LIPTON черный лист.100г                                </t>
  </si>
  <si>
    <t xml:space="preserve">Азерчай чёрный байх.букет в/с крупнолистовой 100г      </t>
  </si>
  <si>
    <t xml:space="preserve">Азерчай чёрный байх.букет2г*100п                       </t>
  </si>
  <si>
    <t xml:space="preserve">Азерчай чёрный байх.с чебрецом 2г*25п(пакет с конв.)   </t>
  </si>
  <si>
    <t xml:space="preserve">Азерчай чёрный букет 200г м/у                          </t>
  </si>
  <si>
    <t xml:space="preserve">ДРУГ ШЕРХАН 100г м.у.                                  </t>
  </si>
  <si>
    <t xml:space="preserve">ДРУГ ШЕРХАН 25п.*2г с/я                                </t>
  </si>
  <si>
    <t xml:space="preserve">ХАН 3в1 быстрорастворимый с йодированной солью 12г     </t>
  </si>
  <si>
    <t xml:space="preserve">Чай зелёный китайский 100п ТВ881                       </t>
  </si>
  <si>
    <t xml:space="preserve">Чайный напиток Иван-чай листовой с мятой, 50 г         </t>
  </si>
  <si>
    <t xml:space="preserve">Чёрный дракон Молочный Зелёный чай100г дой-пак         </t>
  </si>
  <si>
    <t xml:space="preserve">Чёрный дракон Молочный Красный чай 100г дой-пак        </t>
  </si>
  <si>
    <t xml:space="preserve">Чёрный дракон Молочный Улун 100г дой-пак               </t>
  </si>
  <si>
    <t xml:space="preserve">Чёрный дракон Молочный Улун 25 пак                     </t>
  </si>
  <si>
    <t xml:space="preserve">САМАЯ ЦЕНА черный 100пак.*1.5г                         </t>
  </si>
  <si>
    <t>СОКИ,НЕКТАРЫ</t>
  </si>
  <si>
    <t xml:space="preserve">Моя семья нектар Яблоко арон клубника 0,95л            </t>
  </si>
  <si>
    <t>Напиток ДОБРЫЙ Уголки России Ягоды с медом и шалфеем 1л</t>
  </si>
  <si>
    <t xml:space="preserve">Напиток сокосодержащий Моя Семья Яблочный микс 1,93л   </t>
  </si>
  <si>
    <t xml:space="preserve">Нектар ДОБРЫЙ 0,33л апельсин                           </t>
  </si>
  <si>
    <t xml:space="preserve">Нектар ДОБРЫЙ 0,33л мультифрут                         </t>
  </si>
  <si>
    <t xml:space="preserve">Нектар ДОБРЫЙ 1л апельсин дп                           </t>
  </si>
  <si>
    <t xml:space="preserve">Нектар ДОБРЫЙ 1л виноград дп                           </t>
  </si>
  <si>
    <t xml:space="preserve">Нектар ДОБРЫЙ 1л гранат-виноград дп                    </t>
  </si>
  <si>
    <t xml:space="preserve">Нектар ДОБРЫЙ 1л деревенские яблочки  дп               </t>
  </si>
  <si>
    <t xml:space="preserve">Нектар ДОБРЫЙ 1л мультифрукт дп                        </t>
  </si>
  <si>
    <t xml:space="preserve">Нектар ДОБРЫЙ 1л ябл-персик дп                         </t>
  </si>
  <si>
    <t xml:space="preserve">Нектар ДОБРЫЙ 2л апельсин  дп                          </t>
  </si>
  <si>
    <t xml:space="preserve">Нектар ДОБРЫЙ 2л деревенские яблочки  дп               </t>
  </si>
  <si>
    <t xml:space="preserve">Нектар ДОБРЫЙ 2л мультифр.дп                           </t>
  </si>
  <si>
    <t xml:space="preserve">Нектар ДОБРЫЙ 2л ябл-персик дп                         </t>
  </si>
  <si>
    <t xml:space="preserve">Нектар ДОБРЫЙ Уголки России Овощной урожай 1л          </t>
  </si>
  <si>
    <t xml:space="preserve">Нектар ДОБРЫЙ яблоко-черноплодная рябина-малина 1л     </t>
  </si>
  <si>
    <t xml:space="preserve">Нектар Моя Семья Ананас-Манго-Маракуйя 0,95л           </t>
  </si>
  <si>
    <t xml:space="preserve">Нектар Моя Семья Ябл Арон Вишня 0,95л                  </t>
  </si>
  <si>
    <t xml:space="preserve">Нектар Моя Семья Яблочный микс 0,95л                   </t>
  </si>
  <si>
    <t xml:space="preserve">Нектар РИЧ 1л вишня                                    </t>
  </si>
  <si>
    <t xml:space="preserve">Нектар РИЧ 1л персик                                   </t>
  </si>
  <si>
    <t xml:space="preserve">Нектар РИЧ апельсин/манго 1л                           </t>
  </si>
  <si>
    <t xml:space="preserve">Сок ДОБРЫЙ 0,33л яблоко                                </t>
  </si>
  <si>
    <t xml:space="preserve">Сок ДОБРЫЙ 1л томатный 100% дп                         </t>
  </si>
  <si>
    <t xml:space="preserve">Сок ДОБРЫЙ 1л яблочный дп                              </t>
  </si>
  <si>
    <t xml:space="preserve">Сок ДОБРЫЙ 2л томатный дп                              </t>
  </si>
  <si>
    <t xml:space="preserve">Сок ДОБРЫЙ 2л яблочный дп                              </t>
  </si>
  <si>
    <t xml:space="preserve">Сок РИЧ 1л апельсин                                    </t>
  </si>
  <si>
    <t xml:space="preserve">Сок РИЧ 1л яблоко                                      </t>
  </si>
  <si>
    <t xml:space="preserve">Напиток сокосодержащий МОЯ СЕМЬЯ 1.93л мультифрукт     </t>
  </si>
  <si>
    <t>Напиток сокосодержащий МОЯ СЕМЬЯ 1.93л яблоко-персик-аб</t>
  </si>
  <si>
    <t>Напиток сокосодержащий МОЯ СЕМЬЯ 1.93л ягодно-фруктовый</t>
  </si>
  <si>
    <t xml:space="preserve">Нектар МОЯ СЕМЬЯ 0.95л яблоко персик абрикос           </t>
  </si>
  <si>
    <t xml:space="preserve">Нектар МОЯ СЕМЬЯ 0.95л ягодно-фруктовый микс           </t>
  </si>
  <si>
    <t xml:space="preserve">Нектар МОЙ 0,95л вишня-яблоко дп                       </t>
  </si>
  <si>
    <t xml:space="preserve">Нектар МОЙ 0,95л гранат-виноград дп                    </t>
  </si>
  <si>
    <t xml:space="preserve">Нектар МОЙ 0,95л клубника-банан дп                     </t>
  </si>
  <si>
    <t xml:space="preserve">Нектар МОЙ 0,95л мультифрукт дп                        </t>
  </si>
  <si>
    <t xml:space="preserve">Нектар МОЙ 0,95л персик-яблоко  дп                     </t>
  </si>
  <si>
    <t xml:space="preserve">Нектар МОЙ 0,95л яблоко-абрикос с мякотью  дп          </t>
  </si>
  <si>
    <t xml:space="preserve">Нектар МОЙ 1,45л мультифрукт  дп                       </t>
  </si>
  <si>
    <t xml:space="preserve">Нектар МОЙ 1,45л персик-яблоко дп                      </t>
  </si>
  <si>
    <t xml:space="preserve">Нектар МОЙ 1,45л яблоко зеленое  дп                    </t>
  </si>
  <si>
    <t xml:space="preserve">Нектар САДЫ ПРИДОНЬЯ 1л яблоко-тыква с мяк.дп          </t>
  </si>
  <si>
    <t xml:space="preserve">САДЫ ПРИДОНЬЯ 1л томат дп                              </t>
  </si>
  <si>
    <t xml:space="preserve">САДЫ ПРИДОНЬЯ сок яблочно-вишневый 1л                  </t>
  </si>
  <si>
    <t xml:space="preserve">Сок САДЫ ПРИДОНЬЯ 1,5л зел.яблоко дп                   </t>
  </si>
  <si>
    <t xml:space="preserve">Сок САДЫ ПРИДОНЬЯ 1л мультифрукт дп                    </t>
  </si>
  <si>
    <t xml:space="preserve">Сок САДЫ ПРИДОНЬЯ 1л томат с солью                     </t>
  </si>
  <si>
    <t xml:space="preserve">Сок САДЫ ПРИДОНЬЯ 1л яблоко зеленое дп                 </t>
  </si>
  <si>
    <t xml:space="preserve">Сок САДЫ ПРИДОНЬЯ 1л яблоко пр/отжима дп               </t>
  </si>
  <si>
    <t xml:space="preserve">Сок САДЫ ПРИДОНЬЯ 1л яблоко-абрикос  дп                </t>
  </si>
  <si>
    <t xml:space="preserve">Сок САДЫ ПРИДОНЬЯ 1л яблоко-виноград дп                </t>
  </si>
  <si>
    <t xml:space="preserve">Сок САДЫ ПРИДОНЬЯ 1л яблоко-груша дп                   </t>
  </si>
  <si>
    <t xml:space="preserve">Сок САДЫ ПРИДОНЬЯ 1л яблоко-морковь                    </t>
  </si>
  <si>
    <t xml:space="preserve">Сок САДЫ ПРИДОНЬЯ 1л яблоко-персик дп                  </t>
  </si>
  <si>
    <t xml:space="preserve">Нектар Абрикос-яблоко 2л (Сава) ст.б.                  </t>
  </si>
  <si>
    <t xml:space="preserve">Нектар Яблоко-виноград 2л (Сава) ст.б.                 </t>
  </si>
  <si>
    <t xml:space="preserve">Сок Абрикосовый 2л (Сибкет)                            </t>
  </si>
  <si>
    <t xml:space="preserve">Сок Гранатовый 1л ст/б(Сибкет М)                       </t>
  </si>
  <si>
    <t xml:space="preserve">Сок Персиковый 2л (Сибкет)                             </t>
  </si>
  <si>
    <t xml:space="preserve">Сок Томатный 2л (Сибкет)                               </t>
  </si>
  <si>
    <t xml:space="preserve">Сок Яблочно-абрикосовый 2л (Сибкет)                    </t>
  </si>
  <si>
    <t xml:space="preserve">Сок Яблочно-персиковый 2л (Сибкет)                     </t>
  </si>
  <si>
    <t xml:space="preserve">Сок Яблочный 2л (Сибкет)                               </t>
  </si>
  <si>
    <t xml:space="preserve">Сок ДОБРЫЙ 0,2л мультифрут                             </t>
  </si>
  <si>
    <t xml:space="preserve">Сок ДОБРЫЙ 0,2л яблоко-персик                          </t>
  </si>
  <si>
    <t xml:space="preserve">Сок ДОБРЫЙ 0,2л яблочный                               </t>
  </si>
  <si>
    <t xml:space="preserve">Напиток ФРУКТОВЫЙ САД 1,93л лесные ягоды дп            </t>
  </si>
  <si>
    <t xml:space="preserve">Нектар ФРУКТОВЫЙ САД 1,93л пер-ябл. дп                 </t>
  </si>
  <si>
    <t xml:space="preserve">Нектар ФРУКТОВЫЙ САД 1,93л фруктовая смесь дп          </t>
  </si>
  <si>
    <t xml:space="preserve">Сок ФРУКТОВЫЙ САД 0,95л томатный дп                    </t>
  </si>
  <si>
    <t xml:space="preserve">Сок ФРУКТОВЫЙ САД 0.95л яблоко осветлённое             </t>
  </si>
  <si>
    <t xml:space="preserve">Сок ФРУКТОВЫЙ САД 1.93л яблоко осветлённое             </t>
  </si>
  <si>
    <t xml:space="preserve">Сок Я томат 0,97л                                      </t>
  </si>
  <si>
    <t xml:space="preserve">Добрый Палпи Ананас-Манго с кус.анан.нап.сокосод.0,45л </t>
  </si>
  <si>
    <t xml:space="preserve">Сок Гранатовый NAR 1л ст.б.                            </t>
  </si>
  <si>
    <t xml:space="preserve">Сок облепиховый прямого отжима 750мл ст/б              </t>
  </si>
  <si>
    <t>ПепсиКо Холдингс ОАО</t>
  </si>
  <si>
    <t xml:space="preserve">Напиток ЛЮБИМЫЙ 0,2л яблоко-клубника                   </t>
  </si>
  <si>
    <t xml:space="preserve">Напиток ЛЮБИМЫЙ 1,93л апел/манго/мандарин              </t>
  </si>
  <si>
    <t xml:space="preserve">Напиток ЛЮБИМЫЙ 1,93л вишневая черешня                 </t>
  </si>
  <si>
    <t xml:space="preserve">Напиток ЛЮБИМЫЙ 1,93л земляничное лето                 </t>
  </si>
  <si>
    <t xml:space="preserve">Нектар J7 Персик 0,97 л т/п                            </t>
  </si>
  <si>
    <t>Нектар ЛЮБИМЫЙ 1,93л томатный"Спелый томат" для дет/пит</t>
  </si>
  <si>
    <t xml:space="preserve">Нектар ЛЮБИМЫЙ 1,93л ябл/перс/нектарин с мяк.          </t>
  </si>
  <si>
    <t xml:space="preserve">Нектар ЛЮБИМЫЙ 1,93л яблоко                            </t>
  </si>
  <si>
    <t>ТМ PALMA</t>
  </si>
  <si>
    <t xml:space="preserve">Напиток PALMA абрикос 0,2л                             </t>
  </si>
  <si>
    <t xml:space="preserve">Напиток PALMA абрикос 0,95л                            </t>
  </si>
  <si>
    <t xml:space="preserve">Напиток PALMA абрикос1,95л                             </t>
  </si>
  <si>
    <t xml:space="preserve">Напиток PALMA апельсин 0,95л                           </t>
  </si>
  <si>
    <t xml:space="preserve">Напиток PALMA апельсин 1,95л                           </t>
  </si>
  <si>
    <t xml:space="preserve">Напиток PALMA зел.яблоко 0,95л                         </t>
  </si>
  <si>
    <t xml:space="preserve">Напиток PALMA мультивитамин 0,95л                      </t>
  </si>
  <si>
    <t xml:space="preserve">Напиток PALMA мультивитамин 1,95л                      </t>
  </si>
  <si>
    <t xml:space="preserve">Напиток PALMA мультифрукт 0,2л                         </t>
  </si>
  <si>
    <t>Филиал"Аксенгир" Казахстан</t>
  </si>
  <si>
    <t xml:space="preserve">DA DA 0,95 Груша с мякотью                             </t>
  </si>
  <si>
    <t xml:space="preserve">DA DA 0,95 Яблоко-Абрикос с мякотью                    </t>
  </si>
  <si>
    <t xml:space="preserve">DA DA 0,95л Апельсин                                   </t>
  </si>
  <si>
    <t xml:space="preserve">DA DA 0,95л персик                                     </t>
  </si>
  <si>
    <t xml:space="preserve">DA DA 0,95л тропик                                     </t>
  </si>
  <si>
    <t xml:space="preserve">DA DA 0,95л Яблоко                                     </t>
  </si>
  <si>
    <t xml:space="preserve">Нектар СОЛНЕЧНЫЙ 0,2л зел.яблоко                       </t>
  </si>
  <si>
    <t xml:space="preserve">Нектар СОЛНЕЧНЫЙ 0,2л яблоко-персик                    </t>
  </si>
  <si>
    <t xml:space="preserve">Нектар СОЛНЕЧНЫЙ 0,95л абрикос                         </t>
  </si>
  <si>
    <t xml:space="preserve">Нектар СОЛНЕЧНЫЙ 0,95л зеленое яблоко                  </t>
  </si>
  <si>
    <t xml:space="preserve">Нектар СОЛНЕЧНЫЙ 0,95л персик                          </t>
  </si>
  <si>
    <t xml:space="preserve">Нектар СОЛНЕЧНЫЙ 0,95л Тропик                          </t>
  </si>
  <si>
    <t xml:space="preserve">Нектар СОЛНЕЧНЫЙ 1,90л зеленое яблоко                  </t>
  </si>
  <si>
    <t xml:space="preserve">Нектар СОЛНЕЧНЫЙ 1,90л Персик                          </t>
  </si>
  <si>
    <t xml:space="preserve">Нектар СОЛНЕЧНЫЙ 1,90л Тропик                          </t>
  </si>
  <si>
    <t>КАКАО</t>
  </si>
  <si>
    <t xml:space="preserve">NESQUIK раствор. 250г пл.б.                            </t>
  </si>
  <si>
    <t xml:space="preserve">MacChoco 235г дой пак                                  </t>
  </si>
  <si>
    <t xml:space="preserve">MacChocolate гор.шок. стрип 20г                        </t>
  </si>
  <si>
    <t xml:space="preserve">Горячий шоколад Crande Maestro классика 300г           </t>
  </si>
  <si>
    <t>Какао напиток горячий Маэстро Чоколатти молочн.морожено</t>
  </si>
  <si>
    <t xml:space="preserve">Порошок Российский 100г (Вкус)                         </t>
  </si>
  <si>
    <t xml:space="preserve">РАХАТ какао-порошок 100г м/уп                          </t>
  </si>
  <si>
    <t xml:space="preserve">ЧУККА растворим.гранул.напиток 130г ст/б               </t>
  </si>
  <si>
    <t>БАЛЬЗАМ БЕЗАЛКОГОЛЬНЫЙ</t>
  </si>
  <si>
    <t>Нарине ООО</t>
  </si>
  <si>
    <t xml:space="preserve">Бальзам б/алкогольный Горно-Алтайский 100мл            </t>
  </si>
  <si>
    <t xml:space="preserve">Горно-Алтайский бальзам 0,25л ст/б в кор.              </t>
  </si>
  <si>
    <t xml:space="preserve">Горно-Алтайский бальзам 0,5л ст/б в кор.               </t>
  </si>
  <si>
    <t>МИНЕРАЛЬНАЯ ВОДА</t>
  </si>
  <si>
    <t xml:space="preserve">БОНАКВА  STILL негаз.пит. вода 0.5л                    </t>
  </si>
  <si>
    <t xml:space="preserve">БОНАКВА  STILL негаз.пит. вода 1л                      </t>
  </si>
  <si>
    <t xml:space="preserve">БОНАКВА  STILL негаз.пит. вода 2л                      </t>
  </si>
  <si>
    <t xml:space="preserve">БОНАКВА  газ.пит. вода 0.5л                            </t>
  </si>
  <si>
    <t xml:space="preserve">БОНАКВА ВИВА яблоко 0.5л                               </t>
  </si>
  <si>
    <t xml:space="preserve">ЗАВЬЯЛОВСКАЯ 0.5л стекло (Бочкари)                     </t>
  </si>
  <si>
    <t xml:space="preserve">ЗАВЬЯЛОВСКАЯ 1.5л (Бочкари)                            </t>
  </si>
  <si>
    <t xml:space="preserve">СЕРЕБР. КЛЮЧ(Бехтемирская) 1.5л (Бочкари)              </t>
  </si>
  <si>
    <t xml:space="preserve">СЕРЕБР. КЛЮЧ(Бехтемирская)негаз. 1.5л (Бочкари)        </t>
  </si>
  <si>
    <t xml:space="preserve">КАСМАЛИНСКАЯ 1.5л газ.(Волч.)                          </t>
  </si>
  <si>
    <t xml:space="preserve">КАСМАЛИНСКАЯ 1л газ.(Волч.)                            </t>
  </si>
  <si>
    <t xml:space="preserve">КАСМАЛИНСКАЯ 1л негаз.(Волч.)                          </t>
  </si>
  <si>
    <t xml:space="preserve">АССОЛЬ вода питьевая 0.5л(Карачинский источник)        </t>
  </si>
  <si>
    <t xml:space="preserve">АССОЛЬ вода питьевая 1.5л(Карачинский источник)        </t>
  </si>
  <si>
    <t xml:space="preserve">КАРАЧИНСКАЯ 0.5л газ.(Оз.Кар)                          </t>
  </si>
  <si>
    <t xml:space="preserve">КАРАЧИНСКАЯ 1.5л газ.(Оз.Кар)                          </t>
  </si>
  <si>
    <t xml:space="preserve">ГОРНЫЙ ИСТОЧНИК 0.5л газ.                              </t>
  </si>
  <si>
    <t xml:space="preserve">ГОРНЫЙ ИСТОЧНИК 1.5л газ.                              </t>
  </si>
  <si>
    <t xml:space="preserve">ГОРНЫЙ ИСТОЧНИК 5л негаз.                              </t>
  </si>
  <si>
    <t xml:space="preserve">ГОРНЫЙ ИСТОЧНИК негаз. 0.5л                            </t>
  </si>
  <si>
    <t xml:space="preserve">ГОРНЫЙ ИСТОЧНИК негаз. 1.5л                            </t>
  </si>
  <si>
    <t xml:space="preserve">ЧУДОТВОРНАЯ 0.5л питьевая среднегаз.                   </t>
  </si>
  <si>
    <t xml:space="preserve">ЧУДОТВОРНАЯ 0.5л газ.(ТМ Корзинка)                     </t>
  </si>
  <si>
    <t xml:space="preserve">ЧУДОТВОРНАЯ 0.5л негаз.(ТМ Корзинка)                   </t>
  </si>
  <si>
    <t xml:space="preserve">ЧУДОТВОРНАЯ 1.5л газ.(ТМ Корзинка)                     </t>
  </si>
  <si>
    <t xml:space="preserve">ЧУДОТВОРНАЯ 1.5л не газ.(ТМ Корзинка)                  </t>
  </si>
  <si>
    <t xml:space="preserve">ЧУДОТВОРНАЯ 5л питьевая (ТМ Корзинка)                  </t>
  </si>
  <si>
    <t>НАПИТКИ</t>
  </si>
  <si>
    <t xml:space="preserve">БОНАКВА ВИВА лимон 0.5л                                </t>
  </si>
  <si>
    <t xml:space="preserve">ЭЛЬФРЕСКО МОХИТО классический 0,5л пэт                 </t>
  </si>
  <si>
    <t xml:space="preserve">FRESH BAR Альфа Кола 0,478л пэт                        </t>
  </si>
  <si>
    <t xml:space="preserve">FRESH BAR Пина Колада 0,478л пэт                       </t>
  </si>
  <si>
    <t xml:space="preserve">Грушевый аромат 0,5л(Бочк.ПЗ) ст/б                     </t>
  </si>
  <si>
    <t xml:space="preserve">Грушевый аромат 1,5л(Бочк.ПЗ) пэт                      </t>
  </si>
  <si>
    <t xml:space="preserve">Домашний лимонад имбирный 0,5л(Бочкари)                </t>
  </si>
  <si>
    <t xml:space="preserve">Домашний лимонад клубничный 0,5л(Бочкари)              </t>
  </si>
  <si>
    <t xml:space="preserve">Домашний лимонад лимонный 0,5л(Бочкари)                </t>
  </si>
  <si>
    <t xml:space="preserve">Квас  Андреич 1.5л                                     </t>
  </si>
  <si>
    <t xml:space="preserve">Квас  Андреич для окрошки 1.5л                         </t>
  </si>
  <si>
    <t xml:space="preserve">Коктейль Бронкс апельсин 0,5л пэт                      </t>
  </si>
  <si>
    <t xml:space="preserve">Коктейль Мохито вкус клубники 0,5л пэт                 </t>
  </si>
  <si>
    <t xml:space="preserve">Коктейль Мохито лайм-мята 0,5л пэт                     </t>
  </si>
  <si>
    <t xml:space="preserve">Лимонад 0,5л(Бочк.ПЗ) ст/б                             </t>
  </si>
  <si>
    <t xml:space="preserve">Лимонад 1,5л(Бочк.ПЗ) пэт                              </t>
  </si>
  <si>
    <t xml:space="preserve">Мохито Лайм-Мята Коктейль 1,5л                         </t>
  </si>
  <si>
    <t xml:space="preserve">Мохито(лимон+мята) 0,5л(Бочк.ПЗ) ст/б                  </t>
  </si>
  <si>
    <t xml:space="preserve">Напиток б/а сильногаз.Вишнёвый аромат РЕТ-бутылка 1,5л </t>
  </si>
  <si>
    <t>Напиток б/а сильногаз.Коктейль Мохито со вкусом клубник</t>
  </si>
  <si>
    <t xml:space="preserve">Ситро 1,5л(Бочк.ПЗ) пэт                                </t>
  </si>
  <si>
    <t xml:space="preserve">Тархун 0,5л(Бочк.ПЗ) ст/б                              </t>
  </si>
  <si>
    <t xml:space="preserve">Тархун 1,5л(Бочк.ПЗ) пэт                               </t>
  </si>
  <si>
    <t xml:space="preserve">Грушевый напиток  0.5л (Волчиха)                       </t>
  </si>
  <si>
    <t xml:space="preserve">Грушевый напиток  1.5л (Волчиха)                       </t>
  </si>
  <si>
    <t xml:space="preserve">ЛИМОНАД на сахарном сиропе среднегаз.1,5л(Волчиха)     </t>
  </si>
  <si>
    <t xml:space="preserve">ТАРХУН 1,5л на сах.сиропе (Волчиха)                    </t>
  </si>
  <si>
    <t xml:space="preserve">ЭКСТРА-СИТРО 1,5л на сах.сиропе (Волчиха)              </t>
  </si>
  <si>
    <t xml:space="preserve">ФРУТТО  апельсин 1.5л                                  </t>
  </si>
  <si>
    <t xml:space="preserve">ФРУТТО  буратино 1.5л                                  </t>
  </si>
  <si>
    <t xml:space="preserve">ФРУТТО  дюшес 1.5л                                     </t>
  </si>
  <si>
    <t xml:space="preserve">ФРУТТО  ириска 1.5л                                    </t>
  </si>
  <si>
    <t xml:space="preserve">ФРУТТО  кола 0.6л                                      </t>
  </si>
  <si>
    <t xml:space="preserve">ФРУТТО  лимонад 1.5л                                   </t>
  </si>
  <si>
    <t xml:space="preserve">ФРУТТО апельсин 2л                                     </t>
  </si>
  <si>
    <t xml:space="preserve">ФРУТТО дюшес 2л                                        </t>
  </si>
  <si>
    <t xml:space="preserve">ФРУТТО кола 2л                                         </t>
  </si>
  <si>
    <t xml:space="preserve">ФРУТТО колокольчик 2л                                  </t>
  </si>
  <si>
    <t xml:space="preserve">ФРУТТО крем-сода 2л                                    </t>
  </si>
  <si>
    <t xml:space="preserve">ФРУТТО лимонад 2л                                      </t>
  </si>
  <si>
    <t xml:space="preserve">Квас Благодей окрошечный фильтр. паст. 1.5л            </t>
  </si>
  <si>
    <t xml:space="preserve">Квас Благодей традиционный фильтр. паст. 1.5л          </t>
  </si>
  <si>
    <t xml:space="preserve">Английский лимонад 1,5л пэт (Триера ООО)               </t>
  </si>
  <si>
    <t xml:space="preserve">Золотой марал 0.5л пэт (Триера)                        </t>
  </si>
  <si>
    <t xml:space="preserve">Квасной напиток  Домашний 1.5л                         </t>
  </si>
  <si>
    <t xml:space="preserve">МИЛЕСТА   буратино 0.5л                                </t>
  </si>
  <si>
    <t xml:space="preserve">МИЛЕСТА   лимон-спрайт 0.5л                            </t>
  </si>
  <si>
    <t xml:space="preserve">МИЛЕСТА  буратино 1.5л                                 </t>
  </si>
  <si>
    <t xml:space="preserve">МИЛЕСТА  грушевый 1.5л                                 </t>
  </si>
  <si>
    <t xml:space="preserve">МИЛЕСТА  лимонад 1.5л                                  </t>
  </si>
  <si>
    <t xml:space="preserve">МИЛЕСТА  лимон-спрайт 1.5л                             </t>
  </si>
  <si>
    <t xml:space="preserve">Black Monster Assault напит.энерг.0,5л ж/б             </t>
  </si>
  <si>
    <t xml:space="preserve">Black Monster Green напит.энерг.0,5л ж/б               </t>
  </si>
  <si>
    <t xml:space="preserve">Black Monster The Doctor напит.энерг.0,5л ж/б          </t>
  </si>
  <si>
    <t xml:space="preserve">BURN  0.5л ж.б.                                        </t>
  </si>
  <si>
    <t xml:space="preserve">BURN  0.5л тропический микс ж/б                        </t>
  </si>
  <si>
    <t xml:space="preserve">BURN  яблоко-киви 0.5л ж.б.                            </t>
  </si>
  <si>
    <t xml:space="preserve">COCA-COLA  0.33л ж.б.                                  </t>
  </si>
  <si>
    <t xml:space="preserve">COCA-COLA  0.5л                                        </t>
  </si>
  <si>
    <t xml:space="preserve">COCA-COLA  0.9л пэт                                    </t>
  </si>
  <si>
    <t xml:space="preserve">COCA-COLA  1,5л                                        </t>
  </si>
  <si>
    <t xml:space="preserve">COCA-COLA  2л                                          </t>
  </si>
  <si>
    <t xml:space="preserve">COCA-COLA  ванилла 0.5л                                </t>
  </si>
  <si>
    <t xml:space="preserve">COCA-COLA  ванилла 0.9л                                </t>
  </si>
  <si>
    <t xml:space="preserve">COCA-COLA Zero 0.33л                                   </t>
  </si>
  <si>
    <t xml:space="preserve">COCA-COLA Zero 0.5л                                    </t>
  </si>
  <si>
    <t xml:space="preserve">COCA-COLA Zero 0.9л пэт                                </t>
  </si>
  <si>
    <t xml:space="preserve">COCA-COLA Zero 1.5л                                    </t>
  </si>
  <si>
    <t xml:space="preserve">FANTA апельсин 0.33л ж.б.                              </t>
  </si>
  <si>
    <t xml:space="preserve">FANTA апельсин 0.5л                                    </t>
  </si>
  <si>
    <t xml:space="preserve">FANTA апельсин 0.9л пэт                                </t>
  </si>
  <si>
    <t xml:space="preserve">FANTA апельсин 1,5л                                    </t>
  </si>
  <si>
    <t xml:space="preserve">FANTA апельсин 2л                                      </t>
  </si>
  <si>
    <t xml:space="preserve">FANTA груша 0.5л пэт                                   </t>
  </si>
  <si>
    <t xml:space="preserve">FANTA груша 0.9л пэт                                   </t>
  </si>
  <si>
    <t xml:space="preserve">FANTA груша 1.5л пэт                                   </t>
  </si>
  <si>
    <t xml:space="preserve">FANTA цитрус 2л                                        </t>
  </si>
  <si>
    <t xml:space="preserve">SCHWEPPES  биттер лемон 1л                             </t>
  </si>
  <si>
    <t xml:space="preserve">SCHWEPPES  тоник индиан 1л                             </t>
  </si>
  <si>
    <t xml:space="preserve">SPRITE  0.33л ж.б.                                     </t>
  </si>
  <si>
    <t xml:space="preserve">SPRITE  0.5л                                           </t>
  </si>
  <si>
    <t xml:space="preserve">SPRITE  0.9л пэт                                       </t>
  </si>
  <si>
    <t xml:space="preserve">SPRITE  1,5л                                           </t>
  </si>
  <si>
    <t xml:space="preserve">SPRITE  2л                                             </t>
  </si>
  <si>
    <t xml:space="preserve">ДОБРЫЙ ПАЛПИ апельсин свежая мякоть 0,45л              </t>
  </si>
  <si>
    <t xml:space="preserve">ДОБРЫЙ ПАЛПИ апельсин свежая мякоть 0,9л               </t>
  </si>
  <si>
    <t xml:space="preserve">ФЬЮЗ  ЧАЙ Лесные ягоды-Гибискус 0,5л                   </t>
  </si>
  <si>
    <t xml:space="preserve">ФЬЮЗ  ЧАЙ Лесные ягоды-Гибискус 1л                     </t>
  </si>
  <si>
    <t xml:space="preserve">ФЬЮЗ  ЧАЙ Лимон-лемонграсс 0,5л                        </t>
  </si>
  <si>
    <t xml:space="preserve">ФЬЮЗ  ЧАЙ Лимон-лемонграсс 1л                          </t>
  </si>
  <si>
    <t xml:space="preserve">ФЬЮЗ  ЧАЙ Персик-Роза 0,5л                             </t>
  </si>
  <si>
    <t xml:space="preserve">ФЬЮЗ  ЧАЙ Персик-роза 1л                               </t>
  </si>
  <si>
    <t xml:space="preserve">ФЬЮЗ ТИ манго ромашка 0,5л пэт                         </t>
  </si>
  <si>
    <t xml:space="preserve">Напиток б/а Ириска 1л.                                 </t>
  </si>
  <si>
    <t xml:space="preserve">Сладкий газированный напиток МАНГО                     </t>
  </si>
  <si>
    <t>АКВАЛАЙФ ПК</t>
  </si>
  <si>
    <t xml:space="preserve">МИО сильногаз.вкус малина 0,33л ж/б                    </t>
  </si>
  <si>
    <t>АкваМастер</t>
  </si>
  <si>
    <t xml:space="preserve">ВкусЛи буратино 1.5л                                   </t>
  </si>
  <si>
    <t xml:space="preserve">ВкусЛи грушевый 1.5л                                   </t>
  </si>
  <si>
    <t xml:space="preserve">ВкусЛи ириска 1.5л                                     </t>
  </si>
  <si>
    <t xml:space="preserve">ВкусЛи лимонад 1.5л                                    </t>
  </si>
  <si>
    <t>Корея</t>
  </si>
  <si>
    <t xml:space="preserve">АЛОЭ ВЕРА-Гранат 0,5л негаз.(т.м.Лотте)                </t>
  </si>
  <si>
    <t xml:space="preserve">АЛОЭ ВЕРА-Манго  0,5л негаз.(т.м.Лотте)                </t>
  </si>
  <si>
    <t xml:space="preserve">АЛОЭ ВЕРА-оригинал 0,5л негаз.(т.м.Лотте)              </t>
  </si>
  <si>
    <t xml:space="preserve">Напиток б/а газ.Спарклинг ЧУПА-ЧУПС Виноград 0,345л    </t>
  </si>
  <si>
    <t xml:space="preserve">Апельсиновый аромат 1,5л(Корзинка)                     </t>
  </si>
  <si>
    <t xml:space="preserve">Буратино 1,5л(Корзинка)                                </t>
  </si>
  <si>
    <t xml:space="preserve">Лимонад 1,5л( Корзинка)                                </t>
  </si>
  <si>
    <t>СИГАРЕТЫ</t>
  </si>
  <si>
    <t xml:space="preserve">GLAMOUR SS AMBER МРЦ 143,00р.                          </t>
  </si>
  <si>
    <t xml:space="preserve">GLAMOUR SS AZURE МРЦ 143,00р.                          </t>
  </si>
  <si>
    <t xml:space="preserve">LD  BLUE МРЦ 123,00р.                                  </t>
  </si>
  <si>
    <t xml:space="preserve">LD  RED МРЦ 123р.                                      </t>
  </si>
  <si>
    <t xml:space="preserve">LD  RED МРЦ 128р.                                      </t>
  </si>
  <si>
    <t xml:space="preserve">LD AUTOGRAPH BLU МРЦ 102,00р.                          </t>
  </si>
  <si>
    <t xml:space="preserve">LD AUTOGRAPH CLUB COMPACT BLU МРЦ 113р.                </t>
  </si>
  <si>
    <t xml:space="preserve">LD AUTOGRAPH CLUB COMPACT CAFE МРЦ 102,00р.            </t>
  </si>
  <si>
    <t xml:space="preserve">LD AUTOGRAPH CLUB COMPACT CAFE МРЦ 108,00р.            </t>
  </si>
  <si>
    <t xml:space="preserve">LD AUTOGRAPH CLUB COMPACT LOUNGE МРЦ 108р              </t>
  </si>
  <si>
    <t xml:space="preserve">LD AUTOGRAPH CLUB COMPACT100 BLUE МРЦ108р.             </t>
  </si>
  <si>
    <t xml:space="preserve">LD AUTOGRAPH CLUB GOLD МРЦ 123                         </t>
  </si>
  <si>
    <t xml:space="preserve">LD AUTOGRAPH CLUB LOUNGE МРЦ 123,00р.                  </t>
  </si>
  <si>
    <t xml:space="preserve">LD AUTOGRAPH CLUB PLATINUM МРЦ 123,00р.                </t>
  </si>
  <si>
    <t xml:space="preserve">LD AUTOGRAPH IMPULSE COMPACT SUNNY МРЦ 96,00р.         </t>
  </si>
  <si>
    <t xml:space="preserve">LD AUTOGRAPH IMPULSE COMPACT МРЦ 108р.                 </t>
  </si>
  <si>
    <t xml:space="preserve">LD AUTOGRAPH IMPULSE COMPACT100 МРЦ102                 </t>
  </si>
  <si>
    <t xml:space="preserve">LD AUTOGRAPH RED МРЦ 102р.                             </t>
  </si>
  <si>
    <t xml:space="preserve">LD SS PINKS МРЦ 123р.                                  </t>
  </si>
  <si>
    <t xml:space="preserve">PETER 1 Особые черные МРЦ108р.                         </t>
  </si>
  <si>
    <t xml:space="preserve">PETER 1 Эталон Компакт МРЦ 107р.                       </t>
  </si>
  <si>
    <t xml:space="preserve">PETER 1 Эталон(8) МРЦ 123,00р.                         </t>
  </si>
  <si>
    <t xml:space="preserve">WINSTON BLUE МРЦ 148р.                                 </t>
  </si>
  <si>
    <t xml:space="preserve">WINSTON COMPACT IMPULSE Summer Mix МРЦ 116,00р.        </t>
  </si>
  <si>
    <t xml:space="preserve">WINSTON COMPACT PLUS BLUE МРЦ 120р.                    </t>
  </si>
  <si>
    <t xml:space="preserve">WINSTON COMPACT PLUS IMPULSE МРЦ 128,00р.              </t>
  </si>
  <si>
    <t xml:space="preserve">WINSTON SS BLUE  МРЦ 143,00р.                          </t>
  </si>
  <si>
    <t xml:space="preserve">WINSTON SS BLUE  МРЦ 148,00р.                          </t>
  </si>
  <si>
    <t xml:space="preserve">WINSTON XS IMPULSE МРЦ 138,00р.                        </t>
  </si>
  <si>
    <t xml:space="preserve">WINSTON XSENCE BLUE МРЦ 148р.                          </t>
  </si>
  <si>
    <t xml:space="preserve">WINSTON Xsence Silver МРЦ 148,00р.                     </t>
  </si>
  <si>
    <t xml:space="preserve">WINSTON XStile Blue МРЦ 138,00р.                       </t>
  </si>
  <si>
    <t xml:space="preserve">WINSTON XStile Silver МРЦ 132,00р.                     </t>
  </si>
  <si>
    <t xml:space="preserve">WINSTON XStyle Dual МРЦ 132,00р.                       </t>
  </si>
  <si>
    <t xml:space="preserve">ПЕТР 1 ЭТАЛОН КОМПАКТ ПРЕМИУМ МРЦ 107р.                </t>
  </si>
  <si>
    <t xml:space="preserve">РУССКИЙ СТИЛЬ Компакт синие МРЦ 123р.                  </t>
  </si>
  <si>
    <t xml:space="preserve">РУССКИЙ СТИЛЬ Компакт синие МРЦ 128,00р.               </t>
  </si>
  <si>
    <t xml:space="preserve">BOND STREET BLUE SELECTION  МРЦ 119р.                  </t>
  </si>
  <si>
    <t xml:space="preserve">BOND STREET COMPACT BLUE МРЦ 122р.                     </t>
  </si>
  <si>
    <t xml:space="preserve">BOND STREET Compact Premium 2.0(капсула) МРЦ122р.      </t>
  </si>
  <si>
    <t xml:space="preserve">BOND STREET COMPACT PREMIUM GREEN МРЦ117р.             </t>
  </si>
  <si>
    <t xml:space="preserve">BOND STREET COMPACT PREMIUM Ароматный МРЦ 106,00р.     </t>
  </si>
  <si>
    <t xml:space="preserve">BOND STREET COMPACT PREMIUM Ароматный МРЦ 112р.        </t>
  </si>
  <si>
    <t xml:space="preserve">BOND STREET Premium Compact МРЦ 114,00р                </t>
  </si>
  <si>
    <t xml:space="preserve">CHESTERFILD BLUE МРЦ 142р.                             </t>
  </si>
  <si>
    <t xml:space="preserve">HEETS AMBER (Оранжевый)                                </t>
  </si>
  <si>
    <t xml:space="preserve">HEETS BRONZE (бронза)                                  </t>
  </si>
  <si>
    <t xml:space="preserve">HEETS GREEN ZING (зеленый)                             </t>
  </si>
  <si>
    <t xml:space="preserve">HEETS PURPLE (фиолетовый)                              </t>
  </si>
  <si>
    <t xml:space="preserve">HEETS TURQUOISE (Бирюзовый)                            </t>
  </si>
  <si>
    <t xml:space="preserve">HEETS YELLOW (Жёлтый)                                  </t>
  </si>
  <si>
    <t xml:space="preserve">LM Blue label МРЦ 125,00р.                             </t>
  </si>
  <si>
    <t xml:space="preserve">LM COMPACT 2 in 1(капсула) МРЦ 119,00р.                </t>
  </si>
  <si>
    <t xml:space="preserve">LM RED LABEL МРЦ 125,00р.                              </t>
  </si>
  <si>
    <t xml:space="preserve">MARLBORO RED МРЦ 169р.                                 </t>
  </si>
  <si>
    <t xml:space="preserve">NEXT VIOLET SPECIAL 2 in 1 МРЦ 106,00р.                </t>
  </si>
  <si>
    <t xml:space="preserve">NEXT Violet SSL МРЦ 116,00р.                           </t>
  </si>
  <si>
    <t xml:space="preserve">PARLIAMENT Aqua Blue МРЦ 189,00р.                      </t>
  </si>
  <si>
    <t xml:space="preserve">PARLIAMENT NIGHT BLUE МРЦ 189р.                        </t>
  </si>
  <si>
    <t xml:space="preserve">PHILIP MORRIS BLUE МРЦ 99р.                            </t>
  </si>
  <si>
    <t xml:space="preserve">PHILIP MORRIS COMPACT BLUE МРЦ 106р.                   </t>
  </si>
  <si>
    <t xml:space="preserve">PHILIP MORRIS Compact Premium Mix МРЦ112р.             </t>
  </si>
  <si>
    <t xml:space="preserve">PHILIP MORRIS Compact Premium Яркий МРЦ 106,00р.       </t>
  </si>
  <si>
    <t xml:space="preserve">PHILIP MORRIS COMPACT SIGNATURE МРЦ96р.                </t>
  </si>
  <si>
    <t xml:space="preserve">PHILIP MORRIS Compact Солнечный МРЦ90р.                </t>
  </si>
  <si>
    <t xml:space="preserve">PHILIP MORRIS GOLD МРЦ99р.                             </t>
  </si>
  <si>
    <t xml:space="preserve">PHILIP MORRIS RED МРЦ 99,00р.                          </t>
  </si>
  <si>
    <t xml:space="preserve">KENT Блю МРЦ 156,00р.                                  </t>
  </si>
  <si>
    <t xml:space="preserve">KENT НАНО СИЛЬВЕР  МРЦ 149р.                           </t>
  </si>
  <si>
    <t xml:space="preserve">KENT Сильвер МРЦ156р.                                  </t>
  </si>
  <si>
    <t xml:space="preserve">ROTHMANS Demi Амбер МРЦ 106,00р.                       </t>
  </si>
  <si>
    <t xml:space="preserve">ROTHMANS Demi Клик МРЦ 112,00р.                        </t>
  </si>
  <si>
    <t xml:space="preserve">ROTHMANS of London Demi МРЦ 117,00р.                   </t>
  </si>
  <si>
    <t xml:space="preserve">Rothmans ROYALS Blue МРЦ96,00р.                        </t>
  </si>
  <si>
    <t xml:space="preserve">ROTHMANS ROYALS Demi МРЦ 100,00р.                      </t>
  </si>
  <si>
    <t xml:space="preserve">Rothmans ROYALS Red МРЦ96                              </t>
  </si>
  <si>
    <t xml:space="preserve">ROTHMANS Royals Грин МРЦ 90р.                          </t>
  </si>
  <si>
    <t xml:space="preserve">ROTHMANS Royals Летний МРЦ90р.                         </t>
  </si>
  <si>
    <t xml:space="preserve">ROTHMANS ROYALS Нано МРЦ 112р.                         </t>
  </si>
  <si>
    <t xml:space="preserve">ROTHMANS АЭРО БЛЮ МРЦ 112р.                            </t>
  </si>
  <si>
    <t xml:space="preserve">ROTHMANS Деми Мелоу МРЦ 106р.                          </t>
  </si>
  <si>
    <t xml:space="preserve">VOGUE SS Bleue МРЦ 172,00р.                            </t>
  </si>
  <si>
    <t xml:space="preserve">VOGUE SS menthe МРЦ 172,00р.                           </t>
  </si>
  <si>
    <t xml:space="preserve">Кент Нано Уайт МРЦ142р.                                </t>
  </si>
  <si>
    <t xml:space="preserve">ЯВА  ЗОЛОТАЯ классическая МРЦ 96р.                     </t>
  </si>
  <si>
    <t xml:space="preserve">ЯВА 100 ЗОЛОТАЯ классическая МРЦ 90.00р                </t>
  </si>
  <si>
    <t xml:space="preserve">ЯВА Белое Золото Класс. МРЦ 90,00р.                    </t>
  </si>
  <si>
    <t xml:space="preserve">Ява Золотая Деми  МРЦ 90,00р.                          </t>
  </si>
  <si>
    <t xml:space="preserve">Play Hit МРЦ 95р.                                      </t>
  </si>
  <si>
    <t xml:space="preserve">Play Sunrise МРЦ 95р.                                  </t>
  </si>
  <si>
    <t xml:space="preserve">Донской табак светлый МРЦ95р.                          </t>
  </si>
  <si>
    <t xml:space="preserve">Донской табак тёмный МРЦ 95р.                          </t>
  </si>
  <si>
    <t xml:space="preserve">Jade Les Clipse МРЦ100р.                               </t>
  </si>
  <si>
    <t xml:space="preserve">MAXIM  КРАСНЫЙ МРЦ96р.                                 </t>
  </si>
  <si>
    <t xml:space="preserve">MAXIM  СЕРЫЙ МРЦ 100р.                                 </t>
  </si>
  <si>
    <t xml:space="preserve">PARKER &amp; SIMPSON COMPACT BLUE МРЦ100р.                 </t>
  </si>
  <si>
    <t xml:space="preserve">Parker &amp; Simpson DUO Purple МРЦ 96р.                   </t>
  </si>
  <si>
    <t xml:space="preserve">STYLE  ROMANSE 5 by Jade МРЦ106р.                      </t>
  </si>
  <si>
    <t xml:space="preserve">МАКСИМ Классический 100мм Красный МРЦ 96р.             </t>
  </si>
  <si>
    <t xml:space="preserve">Сигареты с фильтром DAVIDOFF Reach МРЦ 111,00р         </t>
  </si>
  <si>
    <t xml:space="preserve">Столичные МРЦ70                                        </t>
  </si>
  <si>
    <t xml:space="preserve">DAKOTA RED МРЦ 87р.                                    </t>
  </si>
  <si>
    <t xml:space="preserve">LF BLUE МРЦ 90р                                        </t>
  </si>
  <si>
    <t xml:space="preserve">LF RED МРЦ83р.                                         </t>
  </si>
  <si>
    <t xml:space="preserve">LF SUPER SLIM МРЦ 95р.                                 </t>
  </si>
  <si>
    <t xml:space="preserve">ВЕГА МРЦ 85р.                                          </t>
  </si>
  <si>
    <t xml:space="preserve">ЛУЧ (Бийск) МРЦ 42.00р                                 </t>
  </si>
  <si>
    <t xml:space="preserve">Сигареты с фильтром "LF БЛЭК КОМПАКТ" МРЦ 85р          </t>
  </si>
  <si>
    <t xml:space="preserve">ФЕНИКС  МРЦ 85р                                        </t>
  </si>
  <si>
    <t>ЖЕВАТЕЛЬНАЯ РЕЗИНКА</t>
  </si>
  <si>
    <t xml:space="preserve">DIROL Bubble gum вкус мяты и фруктов 13,6г             </t>
  </si>
  <si>
    <t xml:space="preserve">DIROL COLORS XXL ассорти мятных вкусов 19г             </t>
  </si>
  <si>
    <t xml:space="preserve">DIROL COLORS XXL ассорти фруктовых вкусов 19г          </t>
  </si>
  <si>
    <t xml:space="preserve">DIROL WHITE Клубничная поляна 13,6г                    </t>
  </si>
  <si>
    <t xml:space="preserve">DIROL WHITE Мята 13,6г                                 </t>
  </si>
  <si>
    <t xml:space="preserve">DIROL X-Fresh Арбузный лед 16г                         </t>
  </si>
  <si>
    <t xml:space="preserve">DIROL X-FRESH Свежесть черники и цитруса 16г           </t>
  </si>
  <si>
    <t xml:space="preserve">DIROL X-FRESH со вкусом мандарина 16г                  </t>
  </si>
  <si>
    <t xml:space="preserve">DIROL арбузная свежесть 13,6г                          </t>
  </si>
  <si>
    <t xml:space="preserve">DIROL арбузно-дынный коктейль 13,6г                    </t>
  </si>
  <si>
    <t xml:space="preserve">DIROL Жев.резинка ароматизированная 13,6г              </t>
  </si>
  <si>
    <t xml:space="preserve">DIROL клубника/черешня 13,6г                           </t>
  </si>
  <si>
    <t xml:space="preserve">DIROL Маракуйя 13,6г                                   </t>
  </si>
  <si>
    <t xml:space="preserve">DIROL морозная мята 13,6г                              </t>
  </si>
  <si>
    <t xml:space="preserve">DIROL мята 13,6г                                       </t>
  </si>
  <si>
    <t xml:space="preserve">DIROL Сладкая мята 13,6г                               </t>
  </si>
  <si>
    <t xml:space="preserve">DIROL со вкусом мяты 16г                               </t>
  </si>
  <si>
    <t xml:space="preserve">DIROL со вкусом перечной мяты 16г                      </t>
  </si>
  <si>
    <t xml:space="preserve">LOVE IS Мини микс 21г                                  </t>
  </si>
  <si>
    <t>SUPER JOKER светящаяся тату с жевательной резинкой, бло</t>
  </si>
  <si>
    <t xml:space="preserve">ГАЗИРОВКА жев.резинка в баночке (3 вкуса), блок 30 шт. </t>
  </si>
  <si>
    <t>Ж/Р JAWBREAKER Зубодробилка Double Cola многослойная ко</t>
  </si>
  <si>
    <t xml:space="preserve">Ж/Р Новогоднее настроение 17г                          </t>
  </si>
  <si>
    <t xml:space="preserve">Ж/р рулетка в футляре Джамбура ассорти                 </t>
  </si>
  <si>
    <t xml:space="preserve">Ж/Р с кислой пудрой Бомбическая 10г                    </t>
  </si>
  <si>
    <t xml:space="preserve">Жев.резинка Mentos ПФ Рол Клубника 15,5г               </t>
  </si>
  <si>
    <t xml:space="preserve">Жев.резинка Mentos ПФ Рол Нежная мята 15,5г            </t>
  </si>
  <si>
    <t xml:space="preserve">Жевательная резинка LOVE IS СФЕРА  Ассорти             </t>
  </si>
  <si>
    <t xml:space="preserve">МЕНТОС ПФРол Свежая мята 15,5г                         </t>
  </si>
  <si>
    <t xml:space="preserve">МЕНТОС Рол Тутти Фрутти 15,5г                          </t>
  </si>
  <si>
    <t xml:space="preserve">МЕНТОС Тутти-фрутти 54г (банка)                        </t>
  </si>
  <si>
    <t xml:space="preserve">МОРОЖЕНОЕ жев.резинка в баночке, блок 30шт. (8гх30х20) </t>
  </si>
  <si>
    <t xml:space="preserve">Стиль со вкусом светящаяся тату с жевательной резинкой </t>
  </si>
  <si>
    <t xml:space="preserve">Холодок ж/р с жидким центром арбуз/дыня 4,5г           </t>
  </si>
  <si>
    <t xml:space="preserve">Холодок ж/р с жидким центром клубника 4,5г             </t>
  </si>
  <si>
    <t xml:space="preserve">Сладкая вата Тутти Фрутти 11г                          </t>
  </si>
  <si>
    <t>ШОКОЛАД</t>
  </si>
  <si>
    <t>ШОКИ-ТОКИ HOT DISNEY Холодное сердце  Шоколадное яйцо с</t>
  </si>
  <si>
    <t>ШОКИ-ТОКИ HOT WHEELS Шоколадное яйцо в коробочке с сюрп</t>
  </si>
  <si>
    <t xml:space="preserve">ШОКО медаль Новогодняя МД,с наклейкой 25г              </t>
  </si>
  <si>
    <t xml:space="preserve">Яйцо БАРБОСКИНЫ шоколадное с игрушкой 20г              </t>
  </si>
  <si>
    <t xml:space="preserve">Яйцо с сюрпризом Миньоны 20г                           </t>
  </si>
  <si>
    <t>Яйцо шок Забавный сюрприз в ассортименте 20гр (24*6) ЭВ</t>
  </si>
  <si>
    <t xml:space="preserve">RITTER SPORT молочный цел.лесн.орех 100г               </t>
  </si>
  <si>
    <t xml:space="preserve">O'Zera Dark &amp; Orange 55% 90г ОС804                     </t>
  </si>
  <si>
    <t xml:space="preserve">O'Zera Dark 55% 90г ОС803                              </t>
  </si>
  <si>
    <t xml:space="preserve">O'Zera Ecuador 75% 90г ОС 687                          </t>
  </si>
  <si>
    <t xml:space="preserve">O'Zera Extra milk  90г ОС802                           </t>
  </si>
  <si>
    <t xml:space="preserve">O'Zera Extra milk &amp; Hazelnut 90г ОС805                 </t>
  </si>
  <si>
    <t xml:space="preserve">O'Zera шоколад белый Caramel 90г                       </t>
  </si>
  <si>
    <t>Шоколад babybox O'Zera мол.и бел. Детский полосатый 90г</t>
  </si>
  <si>
    <t>Шоколад babyfox O'ZERA мол.и бел. Детский с малиной 90г</t>
  </si>
  <si>
    <t xml:space="preserve">КОРКУНОВ горький 90г                                   </t>
  </si>
  <si>
    <t xml:space="preserve">КОРКУНОВ горький шок.Апельсин-Миндаль НГ 90г           </t>
  </si>
  <si>
    <t xml:space="preserve">КОРКУНОВ молочный орех 90г                             </t>
  </si>
  <si>
    <t xml:space="preserve">ALPEN GOLD белый с миндалем и кокос.струж.90г          </t>
  </si>
  <si>
    <t xml:space="preserve">ALPEN GOLD горький 85г                                 </t>
  </si>
  <si>
    <t xml:space="preserve">ALPEN GOLD мол.с арах. и кук.хл. 90г                   </t>
  </si>
  <si>
    <t xml:space="preserve">ALPEN GOLD молочный 90г                                </t>
  </si>
  <si>
    <t>ALPEN GOLD Орео мол.с нач.вкус арахис.пасты и кус.печен</t>
  </si>
  <si>
    <t xml:space="preserve">ALPEN GOLD соленый арахис и крекер 90г                 </t>
  </si>
  <si>
    <t xml:space="preserve">ALPEN GOLD темный с фундуком 85г                       </t>
  </si>
  <si>
    <t xml:space="preserve">ALPEN GOLD фундук 90г                                  </t>
  </si>
  <si>
    <t xml:space="preserve">ALPEN GOLD фундук-изюм 90г                             </t>
  </si>
  <si>
    <t xml:space="preserve">ALPEN GOLD черника-йогурт 90г                          </t>
  </si>
  <si>
    <t>АЛЬПЕН ГОЛЬД Орео со вкусом чизкейка и кусочками печень</t>
  </si>
  <si>
    <t xml:space="preserve">АЛЬПЕН ГОЛЬД с какао-бобами и кусочками карамели  85г  </t>
  </si>
  <si>
    <t>АЛЬПЕН ГОЛЬД с какао-бобами и фруктовыми кусочками с че</t>
  </si>
  <si>
    <t xml:space="preserve">АЛЬПЕН ГОЛЬД шоколад тёмный с апельсиновыми кусочками  </t>
  </si>
  <si>
    <t xml:space="preserve">ВОЗДУШНЫЙ белый пор. 85г                               </t>
  </si>
  <si>
    <t xml:space="preserve">ВОЗДУШНЫЙ горький пор. 85г                             </t>
  </si>
  <si>
    <t xml:space="preserve">ВОЗДУШНЫЙ молочный пор. 85г                            </t>
  </si>
  <si>
    <t xml:space="preserve">МИЛКА BUBBLES белый с фундуком пористый 83г            </t>
  </si>
  <si>
    <t xml:space="preserve">МИЛКА Bubbles молочный пористый с кокосом 83г          </t>
  </si>
  <si>
    <t xml:space="preserve">МИЛКА молочный  90г                                    </t>
  </si>
  <si>
    <t xml:space="preserve">МИЛКА молочный с карам.начинкой 90г                    </t>
  </si>
  <si>
    <t xml:space="preserve">МИЛКА молочный с печеньем LU 87г                       </t>
  </si>
  <si>
    <t xml:space="preserve">МИЛКА молочный с соленым крекером TUC 87г              </t>
  </si>
  <si>
    <t xml:space="preserve">МИЛКА молочный фундук цельный 90г                      </t>
  </si>
  <si>
    <t xml:space="preserve">ОРЕО шок.плитка 100г                                   </t>
  </si>
  <si>
    <t xml:space="preserve">ЧИПС АХОЙ шок.плитка 100г                              </t>
  </si>
  <si>
    <t xml:space="preserve">DOVE молочный 90г                                      </t>
  </si>
  <si>
    <t xml:space="preserve">DOVE молочный фундук 90г                               </t>
  </si>
  <si>
    <t xml:space="preserve">DOVE молочный фундук/изюм 90г                          </t>
  </si>
  <si>
    <t xml:space="preserve">DOVE молочный цельный фундук 90г                       </t>
  </si>
  <si>
    <t xml:space="preserve">РОССИЯ Молочный 90г                                    </t>
  </si>
  <si>
    <t xml:space="preserve">РАХАТ 65% шоколад 100г                                 </t>
  </si>
  <si>
    <t xml:space="preserve">РАХАТ 80% шоколад 100г                                 </t>
  </si>
  <si>
    <t xml:space="preserve">Шоколадно-ореховая паста Рахат с фундуком 470г         </t>
  </si>
  <si>
    <t xml:space="preserve">Забавный сюрприз для девочек Единороги яйцо с игрушкой </t>
  </si>
  <si>
    <t xml:space="preserve">Мега секрет PAW PATROL шок.яйцо с игрушкой             </t>
  </si>
  <si>
    <t xml:space="preserve">Медали Маша и Медведь 25г                              </t>
  </si>
  <si>
    <t xml:space="preserve">СТЕП шоколад молочный с начинкой 100г                  </t>
  </si>
  <si>
    <t xml:space="preserve">Холодное сердце Шоколадные медальки 30г                </t>
  </si>
  <si>
    <t xml:space="preserve">Чупа- Чупс шоколадный шар 20г                          </t>
  </si>
  <si>
    <t>Шоколад  MILKA со вкусом клубничного  чизкейка в нового</t>
  </si>
  <si>
    <t xml:space="preserve">Шоколад Маша и Медведь 12г                             </t>
  </si>
  <si>
    <t xml:space="preserve">Шоколад Монеты Рубль 6г                                </t>
  </si>
  <si>
    <t xml:space="preserve">Шоколад Набор Домашние животные 75г                    </t>
  </si>
  <si>
    <t xml:space="preserve">Шоколад Набор Развивайка 75г                           </t>
  </si>
  <si>
    <t xml:space="preserve">Шоколад пазл Маша и Медведь 50г                        </t>
  </si>
  <si>
    <t xml:space="preserve">Шоколадное яйцо с сюрпризом 20г                        </t>
  </si>
  <si>
    <t xml:space="preserve">Шоколадный шар с сюрпризом 25г                         </t>
  </si>
  <si>
    <t xml:space="preserve">Белиса шоколадно-молочная 400г                         </t>
  </si>
  <si>
    <t>ЗОЛОТОЙ СТЕП паста шоколадно-арахисовая 220г (КО Славян</t>
  </si>
  <si>
    <t xml:space="preserve">ТВИКС шок.паста с кус.печенья 200г                     </t>
  </si>
  <si>
    <t>ШОКОЛАДНЫЕ БАТОНЧИКИ</t>
  </si>
  <si>
    <t xml:space="preserve">Вафли Джумка с мягк.кар.и возд.кук.36г ЯПК             </t>
  </si>
  <si>
    <t xml:space="preserve">BOUNTY  55г                                            </t>
  </si>
  <si>
    <t xml:space="preserve">BOUNTY  TRIO 82,5г                                     </t>
  </si>
  <si>
    <t xml:space="preserve">MARS 50г                                               </t>
  </si>
  <si>
    <t xml:space="preserve">MARS Max 81г                                           </t>
  </si>
  <si>
    <t xml:space="preserve">MILKY WAY 26г                                          </t>
  </si>
  <si>
    <t xml:space="preserve">MILKY WAY 52г 1+1 (двойной)                            </t>
  </si>
  <si>
    <t xml:space="preserve">SNICKERS 50,5г                                         </t>
  </si>
  <si>
    <t xml:space="preserve">SNICKERS Super 95г                                     </t>
  </si>
  <si>
    <t xml:space="preserve">SNICKERS Лесной орех 81г                               </t>
  </si>
  <si>
    <t xml:space="preserve">TWIX  Белый 55г                                        </t>
  </si>
  <si>
    <t xml:space="preserve">TWIX 55г                                               </t>
  </si>
  <si>
    <t xml:space="preserve">TWIX extra 82г                                         </t>
  </si>
  <si>
    <t xml:space="preserve">TWIX мультипак 220г                                    </t>
  </si>
  <si>
    <t xml:space="preserve">Сникерс Криспер 2*20г                                  </t>
  </si>
  <si>
    <t xml:space="preserve">Сникерс Криспер 3*20г                                  </t>
  </si>
  <si>
    <t xml:space="preserve">TWIX Minis 184г                                        </t>
  </si>
  <si>
    <t xml:space="preserve">PICNIC (cadb.) Грецкий орех 52г                        </t>
  </si>
  <si>
    <t xml:space="preserve">PICNIC с арахисом 76г                                  </t>
  </si>
  <si>
    <t xml:space="preserve">Сласть щоколадная нуга 42г                             </t>
  </si>
  <si>
    <t xml:space="preserve">Мишка на севере с миндалём 40г                         </t>
  </si>
  <si>
    <t>Продукция других производителей</t>
  </si>
  <si>
    <t xml:space="preserve">O'Zera шоколад молочный Caramel 50г                    </t>
  </si>
  <si>
    <t xml:space="preserve">Батончик Левушка                                       </t>
  </si>
  <si>
    <t xml:space="preserve">ВИСПА 36г                                              </t>
  </si>
  <si>
    <t xml:space="preserve">Зебра с молочн.шоколад.глазурью 40г                    </t>
  </si>
  <si>
    <t xml:space="preserve">Золотой Степ 50г                                       </t>
  </si>
  <si>
    <t xml:space="preserve">МИЛКА шок.батончик Милка Милкинис 87.5г                </t>
  </si>
  <si>
    <t xml:space="preserve">Обыкновенное чудо классическое 40г                     </t>
  </si>
  <si>
    <t xml:space="preserve">Обыкновенное чудо сливочное 55г                        </t>
  </si>
  <si>
    <t xml:space="preserve">СПРИНТ 50г КЗ1389                                      </t>
  </si>
  <si>
    <t xml:space="preserve">Хит с кокосом конфеты глазированные 8*18*40г           </t>
  </si>
  <si>
    <t xml:space="preserve">ЧИО РИО батончик в мяг.кар.глазир.мол.шок.30г          </t>
  </si>
  <si>
    <t xml:space="preserve">ЯШКИНО темный с трюфельной нач.47г                     </t>
  </si>
  <si>
    <t>КОНФЕТЫ</t>
  </si>
  <si>
    <t xml:space="preserve">DOVE Promises ассорти 118г                             </t>
  </si>
  <si>
    <t xml:space="preserve">M&amp;M драже с арахисом 70г (mars)                        </t>
  </si>
  <si>
    <t xml:space="preserve">Знаки Зодиака ассорти 250г (Нижнеуд)                   </t>
  </si>
  <si>
    <t>ДЭРОНС ТМ</t>
  </si>
  <si>
    <t xml:space="preserve">Карамель-Шипучка Ассорти 5г                            </t>
  </si>
  <si>
    <t>фасовка Учурга</t>
  </si>
  <si>
    <t xml:space="preserve">ОДУВАНЧИК 250г(т.м.Савинов)                            </t>
  </si>
  <si>
    <t xml:space="preserve">Тайна Южанки 250г (т.м. Савинов)                       </t>
  </si>
  <si>
    <t>КОНФЕТЫ В КОРОБКАХ</t>
  </si>
  <si>
    <t>Шок набор Вкус романтического вечера 195г(Озерские суве</t>
  </si>
  <si>
    <t xml:space="preserve">Шок набор Вкус страстной ночи 195г(Озерские сувениры)  </t>
  </si>
  <si>
    <t xml:space="preserve">Шок.набор Композишн Alpen Gold 180г десять вкусов      </t>
  </si>
  <si>
    <t xml:space="preserve">Шок.набор Композишн Alpen Gold 78г пять вкусов         </t>
  </si>
  <si>
    <t xml:space="preserve">Набор конфет Лакомка 220г (Новосиб.) НГ                </t>
  </si>
  <si>
    <t xml:space="preserve">Набор конфет Овация 520г (Новосиб.) НГ                 </t>
  </si>
  <si>
    <t xml:space="preserve">Набор конфет Сладкое наслаждение 340г (Новосиб.) НГ    </t>
  </si>
  <si>
    <t xml:space="preserve">А.Коркунов АССОРТИ молочн.192г                         </t>
  </si>
  <si>
    <t xml:space="preserve">А.Коркунов АССОРТИ МОНО молочн.192г                    </t>
  </si>
  <si>
    <t xml:space="preserve">А.Коркунов АССОРТИ темн/мол 110г                       </t>
  </si>
  <si>
    <t xml:space="preserve">А.Коркунов АССОРТИ темн/мол.192г                       </t>
  </si>
  <si>
    <t xml:space="preserve">O' Zera Assorted Classic набор конфет 130г(КДВ) УК 736 </t>
  </si>
  <si>
    <t xml:space="preserve">O' Zera Gianduja набор конфет 125г(КДВ) УК 734         </t>
  </si>
  <si>
    <t xml:space="preserve">O' Zera Truffle Berries набор конфет 220г(КДВ) УК 744  </t>
  </si>
  <si>
    <t xml:space="preserve">O' Zera Truffle Classic набор конфет 215г(КДВ) УК 746  </t>
  </si>
  <si>
    <t xml:space="preserve">Мерси 200г Подарок                                     </t>
  </si>
  <si>
    <t>КОНФЕТЫ ВЕСОВЫЕ</t>
  </si>
  <si>
    <t xml:space="preserve">Кувшин молока фас.1кг                                  </t>
  </si>
  <si>
    <t xml:space="preserve">Сливки-милк(сливочное тоффи)                           </t>
  </si>
  <si>
    <t xml:space="preserve">35 с арахисовой начинкой (Махеев ТМ)                 </t>
  </si>
  <si>
    <t xml:space="preserve">35 с ореховой начинкой (Махеев ТМ)                   </t>
  </si>
  <si>
    <t xml:space="preserve">35 с шоколадной начинкой(Махеев ТМ)                  </t>
  </si>
  <si>
    <t xml:space="preserve">35 со сливочн.начинкой(Махеев ТМ)                    </t>
  </si>
  <si>
    <t xml:space="preserve">BON BONEL фас.1кг(Махеев ТМ)                           </t>
  </si>
  <si>
    <t xml:space="preserve">Toffee cream Какао фас1кг                              </t>
  </si>
  <si>
    <t xml:space="preserve">БЕРЛИНГО shokonte фас.1кг                              </t>
  </si>
  <si>
    <t xml:space="preserve">БЕРЛИНГО с молоком фас.1кг                             </t>
  </si>
  <si>
    <t xml:space="preserve">Дольче Мио (Махеев)                                    </t>
  </si>
  <si>
    <t xml:space="preserve">Золушка с молоком фас.1кг(Махеевъ ТМ)                  </t>
  </si>
  <si>
    <t xml:space="preserve">Золушка фас 1кг(Махеевъ ТМ)                            </t>
  </si>
  <si>
    <t xml:space="preserve">Конфеты CHO KO-TE вар.сгущёнка                         </t>
  </si>
  <si>
    <t xml:space="preserve">Конфеты CHO KOTE взрывная карамель                     </t>
  </si>
  <si>
    <t xml:space="preserve">Конфеты CHO KOTE клубничный вкус                       </t>
  </si>
  <si>
    <t xml:space="preserve">Конфеты ДаЁжь с карамелью,арахисом и крисли            </t>
  </si>
  <si>
    <t xml:space="preserve">Конфеты ДаЁжь с карамелью,сливками и крисли            </t>
  </si>
  <si>
    <t xml:space="preserve">Конфеты Руа  фас.1кг(Махеев)                           </t>
  </si>
  <si>
    <t xml:space="preserve">Конфеты Шокоджаз молочный                              </t>
  </si>
  <si>
    <t xml:space="preserve">Королевский выбор (МахеевЪ ТМ)                         </t>
  </si>
  <si>
    <t xml:space="preserve">Лаймовое Тру-ля-ля фас1кг(Махеевъ)                     </t>
  </si>
  <si>
    <t xml:space="preserve">Набор жеват.конфет FASHION CLUB                        </t>
  </si>
  <si>
    <t xml:space="preserve">Набор жевательных конфет SWEETY                        </t>
  </si>
  <si>
    <t xml:space="preserve">Первое слово съела... с молоком(Махеевъ)               </t>
  </si>
  <si>
    <t xml:space="preserve">Премьера со вкусом шок. трюфеля (Махеевъ)              </t>
  </si>
  <si>
    <t xml:space="preserve">Трюфель молочный фас1кг(Махеевъ)                       </t>
  </si>
  <si>
    <t xml:space="preserve">Трюфель оригинальный фас.1кг(Махеевъ)                  </t>
  </si>
  <si>
    <t xml:space="preserve">ШАДО вишневое с желейной начинкой фас.1кг              </t>
  </si>
  <si>
    <t xml:space="preserve">SNICKERS Минис 2,9 кг (Марс ООО) весовые               </t>
  </si>
  <si>
    <t xml:space="preserve">TWIX Минис 2,7кг весовые                               </t>
  </si>
  <si>
    <t xml:space="preserve">МАРС Минис 2,7кг                                       </t>
  </si>
  <si>
    <t xml:space="preserve">МАРСИАНКА мокко                                        </t>
  </si>
  <si>
    <t xml:space="preserve">МАРСИАНКА тирамису                                     </t>
  </si>
  <si>
    <t xml:space="preserve">МАРСИАНКА три шоколада                                 </t>
  </si>
  <si>
    <t xml:space="preserve">МАРСИАНКА чизкейк                                      </t>
  </si>
  <si>
    <t xml:space="preserve">ELLE с шоколадно-ореховой начинкой (КДВ)               </t>
  </si>
  <si>
    <t xml:space="preserve">Белая черемуха (КДВ)                                   </t>
  </si>
  <si>
    <t xml:space="preserve">Бонфетти нуга с арахисом(КДВ) ВК202                    </t>
  </si>
  <si>
    <t xml:space="preserve">Джаззи нуга карамель фас 1кг НК545(КДВ)                </t>
  </si>
  <si>
    <t xml:space="preserve">Джаззи нуга-карамель-арахис  фас 1 кг(КДВ) НК827       </t>
  </si>
  <si>
    <t xml:space="preserve">ДЖЕТС(JETS)- СПРИНТ с печеньем ВК 212                  </t>
  </si>
  <si>
    <t xml:space="preserve">Дивная Даренка вафельные глазир.(КДВ)                  </t>
  </si>
  <si>
    <t xml:space="preserve">Курага Петровна с миндалем в шок.гл. фас.1кг(КДВ) 673  </t>
  </si>
  <si>
    <t xml:space="preserve">МУ-Муйка парное молочко со вкусом сливок(КДВ)УК302     </t>
  </si>
  <si>
    <t xml:space="preserve">НЕССИ фас1кг(КДВ) ВК210                                </t>
  </si>
  <si>
    <t xml:space="preserve">Харитоша мол.ваф. фас 1кг  НК 543                      </t>
  </si>
  <si>
    <t xml:space="preserve">Ярче! карамель с арахисом фас1кг(КДВ)НК 830            </t>
  </si>
  <si>
    <t xml:space="preserve">Глэйс с шок.вкусом фас 1кг(КДВ) ВК204                  </t>
  </si>
  <si>
    <t xml:space="preserve">Крокант грильяжн.НК927 фас 1кг                         </t>
  </si>
  <si>
    <t xml:space="preserve">ВКУС-ВО! конфеты со вкусом ананаса                     </t>
  </si>
  <si>
    <t xml:space="preserve">ВКУС-ВО! конфеты со слив.-шок. вкусом                  </t>
  </si>
  <si>
    <t xml:space="preserve">Ассорти Славянка люкс фас.1кг                          </t>
  </si>
  <si>
    <t xml:space="preserve">Детский сувенир (Славянка)                             </t>
  </si>
  <si>
    <t xml:space="preserve">Маленькое чудо  (Славянка) сливочное                   </t>
  </si>
  <si>
    <t xml:space="preserve">Батончики Ореховая роща(Южуралкондитер)                </t>
  </si>
  <si>
    <t xml:space="preserve">Добрянка десерт(Акконд)                                </t>
  </si>
  <si>
    <t xml:space="preserve">Рулада арахис.десерт(Акконд)                           </t>
  </si>
  <si>
    <t xml:space="preserve">ЗОЛОТАЯ ЛИЛИЯ фас 1кг (Конти)                          </t>
  </si>
  <si>
    <t xml:space="preserve">Парящий вестник помадные глаз.(КФ Алтай)               </t>
  </si>
  <si>
    <t xml:space="preserve">САВИНОВ Конфеты 2-х-слойные вкус клубники и пломбира   </t>
  </si>
  <si>
    <t xml:space="preserve">Матис конфеты 1кг*5                                    </t>
  </si>
  <si>
    <t xml:space="preserve">Асия  конф.пп/пл                                       </t>
  </si>
  <si>
    <t xml:space="preserve">Конфетф Озорной мишка со вкусом сливочного ириса       </t>
  </si>
  <si>
    <t xml:space="preserve">Конфеты Cream fudge на сливках ас-ти                   </t>
  </si>
  <si>
    <t xml:space="preserve">Конфеты KYOTO cnoco-roll                               </t>
  </si>
  <si>
    <t xml:space="preserve">Конфеты Алоцветик(Южуралкондитер)                      </t>
  </si>
  <si>
    <t xml:space="preserve">Конфеты Бригантина                                     </t>
  </si>
  <si>
    <t xml:space="preserve">Конфеты Дружба Народов                                 </t>
  </si>
  <si>
    <t xml:space="preserve">Конфеты Мон Шер Ами со вкусом Тирамису                 </t>
  </si>
  <si>
    <t xml:space="preserve">Конфеты Мон Шер Ами со вкусом Трюфеля                  </t>
  </si>
  <si>
    <t xml:space="preserve">Конфеты Муза творчества помадные                       </t>
  </si>
  <si>
    <t xml:space="preserve">Конфеты Небесный Ас помадные                           </t>
  </si>
  <si>
    <t xml:space="preserve">Конфеты Сладонежная картошка                           </t>
  </si>
  <si>
    <t xml:space="preserve">Полосатая пчёлка желейные                              </t>
  </si>
  <si>
    <t xml:space="preserve">Сюжет кофейный глазированный                           </t>
  </si>
  <si>
    <t xml:space="preserve">Эли в молочном шоколаде                                </t>
  </si>
  <si>
    <t>Коммунарка</t>
  </si>
  <si>
    <t xml:space="preserve">Конфеты Снегири                                        </t>
  </si>
  <si>
    <t xml:space="preserve">Черемушки конф.3кг                                     </t>
  </si>
  <si>
    <t>Озёрский сувенир</t>
  </si>
  <si>
    <t xml:space="preserve">Конфеты Фруктовичи Вишня Владимир в шок.глазури        </t>
  </si>
  <si>
    <t>ТМ РАХАТ</t>
  </si>
  <si>
    <t xml:space="preserve">Молочно-вафельные (Рахат) фас 1кг                      </t>
  </si>
  <si>
    <t xml:space="preserve">Отырар кон.пп/пл                                       </t>
  </si>
  <si>
    <t xml:space="preserve">РАХАТ фас 1кг(Рахат)                                   </t>
  </si>
  <si>
    <t xml:space="preserve">МОНЕ вкус молочн.трюфель фас 1кг                       </t>
  </si>
  <si>
    <t xml:space="preserve">ТИМИ сливки фас 1кг                                    </t>
  </si>
  <si>
    <t>КОНФЕТЫ ФАСОВАННЫЕ</t>
  </si>
  <si>
    <t xml:space="preserve">Fruzzy Duo(микс)с жевательной начинкой 180г            </t>
  </si>
  <si>
    <t xml:space="preserve">Пчелка Микс желейные неглазир.250г                     </t>
  </si>
  <si>
    <t xml:space="preserve">Трюферро кремовый корпус глазир.180г                   </t>
  </si>
  <si>
    <t xml:space="preserve">M&amp;M драже орех 45г (mars)                              </t>
  </si>
  <si>
    <t xml:space="preserve">M&amp;M драже с арахисом 130г (mars)                       </t>
  </si>
  <si>
    <t xml:space="preserve">M&amp;M драже шоколад 130г (mars)                          </t>
  </si>
  <si>
    <t xml:space="preserve">M&amp;M Криспи 6цв.36г                                     </t>
  </si>
  <si>
    <t xml:space="preserve">M&amp;M мол.фундук и разн.драже 122г                       </t>
  </si>
  <si>
    <t xml:space="preserve">M&amp;M мол.шоколад с разн.драже 125г                      </t>
  </si>
  <si>
    <t xml:space="preserve">M&amp;М драже арахис 240г                                  </t>
  </si>
  <si>
    <t xml:space="preserve">M&amp;М драже шоколад 45г (mars)                           </t>
  </si>
  <si>
    <t xml:space="preserve">12 подвигов Геракла ассорти 250г (Нижнеуд)             </t>
  </si>
  <si>
    <t xml:space="preserve">Крокант 180г(КДВ) НК 537                               </t>
  </si>
  <si>
    <t xml:space="preserve">Мишки в лесу с нач. и ваф.крошкой 200г(КФ Победа)      </t>
  </si>
  <si>
    <t>Птица счастья ваф.с нач.из тертого миндаля в сливочн.шо</t>
  </si>
  <si>
    <t xml:space="preserve">Соната 200г(КФ Победа)                                 </t>
  </si>
  <si>
    <t xml:space="preserve">Конфежель Малинка 300г                                 </t>
  </si>
  <si>
    <t xml:space="preserve">Конфеты глазированные Невидимка 250г                   </t>
  </si>
  <si>
    <t xml:space="preserve">Конфеты помадные Городская Птица 250г                  </t>
  </si>
  <si>
    <t xml:space="preserve">Ласточка вестница весны 250г (Новосибирск)             </t>
  </si>
  <si>
    <t xml:space="preserve">Маскарад 250г (Новосибирск)                            </t>
  </si>
  <si>
    <t xml:space="preserve">Микс батончиков орех.и сливочн. 200г (Новосибирск)     </t>
  </si>
  <si>
    <t xml:space="preserve">Микс вкусов клубн.и сгущ.мол. 200г (Новосибирск)       </t>
  </si>
  <si>
    <t xml:space="preserve">Халвичный батончик 200г (ШФ Новосибирская)             </t>
  </si>
  <si>
    <t xml:space="preserve">Медунок с изюмом 202г                                  </t>
  </si>
  <si>
    <t xml:space="preserve">Медунок с орехом 202г                                  </t>
  </si>
  <si>
    <t xml:space="preserve">Снопик ассорти 250г (Чебоксары)                        </t>
  </si>
  <si>
    <t xml:space="preserve">Конфеты Мишка косолапый 300г                           </t>
  </si>
  <si>
    <t xml:space="preserve">Конфеты MALIBU в шоколадной глазури 140г               </t>
  </si>
  <si>
    <t xml:space="preserve">Конфеты помадка 600г(мини ТВ)                          </t>
  </si>
  <si>
    <t xml:space="preserve">Shokovita нуга с кокосовой стружкой 250г               </t>
  </si>
  <si>
    <t xml:space="preserve">Джази с арахисом 260г                                  </t>
  </si>
  <si>
    <t xml:space="preserve">Достык 250г                                            </t>
  </si>
  <si>
    <t xml:space="preserve">Желейные виноград,клубника 250г(т.м.Савинов)           </t>
  </si>
  <si>
    <t xml:space="preserve">Золотой Степ  260г (фасовка)                           </t>
  </si>
  <si>
    <t xml:space="preserve">Левушка с мягкой карамелью 250г (фасовка)              </t>
  </si>
  <si>
    <t xml:space="preserve">Марсианка 250г (фасовка)                               </t>
  </si>
  <si>
    <t xml:space="preserve">Ромашка 250г                                           </t>
  </si>
  <si>
    <t xml:space="preserve">ЧИО РИО 260г (Аникс-фасовка)                           </t>
  </si>
  <si>
    <t>ПОДАРКИ</t>
  </si>
  <si>
    <t xml:space="preserve">Карнавал 600г ж/б(ШФН)                                 </t>
  </si>
  <si>
    <t xml:space="preserve">Конфета 500г(ШФН)                                      </t>
  </si>
  <si>
    <t xml:space="preserve">Любава  800г(ШФН)                                      </t>
  </si>
  <si>
    <t>Мини-Домик Кондитерский набор в художественной упаковке</t>
  </si>
  <si>
    <t xml:space="preserve">Мишкин подарок 1кг пакет (ШФН)                         </t>
  </si>
  <si>
    <t xml:space="preserve">Новогодний подарок Хорошая компания 800г               </t>
  </si>
  <si>
    <t xml:space="preserve">Подарок из Казахстана 700г                             </t>
  </si>
  <si>
    <t xml:space="preserve">Подарочный набор конд. изд.сапог ММС 18*183г           </t>
  </si>
  <si>
    <t xml:space="preserve">Подарочный набор Минис Микс 198г                       </t>
  </si>
  <si>
    <t xml:space="preserve">Подарочный набор письмо ММС 4*263г                     </t>
  </si>
  <si>
    <t xml:space="preserve">Сказочный теремок 800г ж/б(ШФН)                        </t>
  </si>
  <si>
    <t>Снегишарики Кондитерский набор в художественной упаковк</t>
  </si>
  <si>
    <t xml:space="preserve">Тачки Подарочный набор маленькая ёлка 80г              </t>
  </si>
  <si>
    <t xml:space="preserve">Холодное сердце Шоколадная игра 55г                    </t>
  </si>
  <si>
    <t>СЛАДОСТИ</t>
  </si>
  <si>
    <t xml:space="preserve">Мышки мармелад на палочке 17г                          </t>
  </si>
  <si>
    <t xml:space="preserve">Сахарная вата ПУХЛИКИ+ 50г                             </t>
  </si>
  <si>
    <t xml:space="preserve">Халва Престиж подсолнечная 300г                        </t>
  </si>
  <si>
    <t xml:space="preserve">Щербет Ореховый 230г (Завод АлешинА)                   </t>
  </si>
  <si>
    <t xml:space="preserve">Аскорбинка детская 3,0г №10                            </t>
  </si>
  <si>
    <t xml:space="preserve">Новогодние шарики(драже в баночке 5вкусов в дисплее)   </t>
  </si>
  <si>
    <t xml:space="preserve">ФРУША 10 Фруктовых радостей в блистере 20г             </t>
  </si>
  <si>
    <t xml:space="preserve">МЕНТОС мятный жева. конф. 37г                          </t>
  </si>
  <si>
    <t xml:space="preserve">МЕНТОС Фрукты жеват.конф.37г                           </t>
  </si>
  <si>
    <t xml:space="preserve">ФРУТТЕЛА жеват.конф.ассорти 41г                        </t>
  </si>
  <si>
    <t xml:space="preserve">ФРУТТЕЛА жеват.конф.клубн/йогурт 41г                   </t>
  </si>
  <si>
    <t xml:space="preserve">ФРУТТЕЛА жеват.марм.змеи XXL 70г                       </t>
  </si>
  <si>
    <t xml:space="preserve">Козинак Азовский ассорти 280г                          </t>
  </si>
  <si>
    <t xml:space="preserve">Козинак Азовский из арахиса 170г                       </t>
  </si>
  <si>
    <t xml:space="preserve">Козинак Азовский из кунжута 150г                       </t>
  </si>
  <si>
    <t xml:space="preserve">Мармелад жевательный Тропические змейки                </t>
  </si>
  <si>
    <t xml:space="preserve">Мармелад жевательный Тропические фрукты                </t>
  </si>
  <si>
    <t xml:space="preserve">Мармелад желейный Французский сад 300г                 </t>
  </si>
  <si>
    <t xml:space="preserve">Халва Азовская подсолн. 350г эконом                    </t>
  </si>
  <si>
    <t xml:space="preserve">Мармелад Летний трёхслойный 300г (Новоалтайский ХК)    </t>
  </si>
  <si>
    <t xml:space="preserve">Зефир в шоколаде (Нижнеудинск)                         </t>
  </si>
  <si>
    <t xml:space="preserve">Мармелад Мармелинка ассорти (Нижнеудинск)              </t>
  </si>
  <si>
    <t xml:space="preserve">Мармелад Мармелинка ассорти 300г (Нижнеудинск)         </t>
  </si>
  <si>
    <t xml:space="preserve">Bixie Сладкие красотки Кукла,сах.драже 10г             </t>
  </si>
  <si>
    <t xml:space="preserve">Bixie Фея-бабочка Кукла,сах.драже 10г                  </t>
  </si>
  <si>
    <t>HAPPY BOX Пушистые лапы фигурка+карамель в коробочке 18</t>
  </si>
  <si>
    <t xml:space="preserve">Super Joker лизун со взрывной карамелью 1г             </t>
  </si>
  <si>
    <t xml:space="preserve">Super Joker лизун-рука с драже 2г                      </t>
  </si>
  <si>
    <t xml:space="preserve">Super Joker Шпионская ручка со взрывной карамелью      </t>
  </si>
  <si>
    <t>Trolls драже в пластиковом сердце с 2D игрушкой и вален</t>
  </si>
  <si>
    <t xml:space="preserve">ZED Мармеладские игры набор 1,2 серия 120г             </t>
  </si>
  <si>
    <t xml:space="preserve">АПЕЛЬТИНИ мармелад в шок.Апельсиновые палочки 160г     </t>
  </si>
  <si>
    <t xml:space="preserve">Жевательный мармелад Весёлый напугай Мармеладная крыса </t>
  </si>
  <si>
    <t xml:space="preserve">Жевательный мармелад Фру-Фру азбука с витаминами 30г   </t>
  </si>
  <si>
    <t xml:space="preserve">Зефир "Белые ночи" с ароматом ванили 180г              </t>
  </si>
  <si>
    <t xml:space="preserve">Зефир Клубничный 150г(КФ Сибирь)                       </t>
  </si>
  <si>
    <t xml:space="preserve">Зефир Сибирский КФС 200г                               </t>
  </si>
  <si>
    <t xml:space="preserve">Зефир Яблочный 150г(КФ Сибирь)                         </t>
  </si>
  <si>
    <t xml:space="preserve">Зефир"Ассорти" 310г (ФПК)                              </t>
  </si>
  <si>
    <t xml:space="preserve">Зефир"Крем-брюле" в глазури ароматизир.390г(ФПК)       </t>
  </si>
  <si>
    <t xml:space="preserve">Зефирюшки воздушный зефир 7г                           </t>
  </si>
  <si>
    <t xml:space="preserve">Игрушка Автомат с ж/р 40г                              </t>
  </si>
  <si>
    <t xml:space="preserve">Кидсбокс Для мальчика Десерт с подарком 20г            </t>
  </si>
  <si>
    <t xml:space="preserve">Кислые жевательные конфеты 22г                         </t>
  </si>
  <si>
    <t xml:space="preserve">Мармелад Большой Бургер 32г                            </t>
  </si>
  <si>
    <t xml:space="preserve">Мармелад д/девочек Мармелад жеват.65г                  </t>
  </si>
  <si>
    <t xml:space="preserve">Мармелад д/мальчиков Мармелад жеват.65г                </t>
  </si>
  <si>
    <t xml:space="preserve">Мармелад Мандариновые дольки 2,2кг                     </t>
  </si>
  <si>
    <t xml:space="preserve">Мега Marshmallows 120г                                 </t>
  </si>
  <si>
    <t xml:space="preserve">Мини Marshmallows(White) 70г                           </t>
  </si>
  <si>
    <t xml:space="preserve">Новогодний сюрприз игрушка с конфетами5г               </t>
  </si>
  <si>
    <t xml:space="preserve">ОЧАРОВАШКА Драже ожерельев блоке 18г                   </t>
  </si>
  <si>
    <t xml:space="preserve">Пастила Бело-розовая ароматизированная 200г            </t>
  </si>
  <si>
    <t xml:space="preserve">Пастила с ароматом ванили 200г                         </t>
  </si>
  <si>
    <t xml:space="preserve">Петушок карамель леденцовая Фигурная 24г               </t>
  </si>
  <si>
    <t xml:space="preserve">Робот-Трансформер игрушка с конфетами 12см             </t>
  </si>
  <si>
    <t xml:space="preserve">Самосвал(фрик.механизм) игрушка с конфетами 20см       </t>
  </si>
  <si>
    <t>СВИТБОКС Дисней Принцессы Fruitles Фруктовые пастилки с</t>
  </si>
  <si>
    <t xml:space="preserve">СВИТБОКС Мармелад с игрушкой в коробочке 10г           </t>
  </si>
  <si>
    <t xml:space="preserve">СВИТБОКС Мармелад с игрушкой"Котята" 10г               </t>
  </si>
  <si>
    <t xml:space="preserve">СВИТБОКС Мармелад с игрушкой"Щенята" 10г               </t>
  </si>
  <si>
    <t xml:space="preserve">СВИТБОКС МИКС мармелад с игрушкой в коробочке 10г      </t>
  </si>
  <si>
    <t xml:space="preserve">СВИТБОКС Робокар Поли мармелад с игрушкой 10г          </t>
  </si>
  <si>
    <t xml:space="preserve">СВИТБОКС ТРОЛЛИ Мармелад с игрушкой 10г                </t>
  </si>
  <si>
    <t xml:space="preserve">Тринкета жидкая конфета клубника 70г                   </t>
  </si>
  <si>
    <t xml:space="preserve">ФРУТЕЛЛА мармелад Tempties 35г                         </t>
  </si>
  <si>
    <t xml:space="preserve">ФРУТТЕЛА жеват.марм.Крутой микс 70г                    </t>
  </si>
  <si>
    <t xml:space="preserve">Халва Достык 275г                                      </t>
  </si>
  <si>
    <t xml:space="preserve">Чупа Чупс Мини трубочка кола 10г                       </t>
  </si>
  <si>
    <t xml:space="preserve">Яйцо Шококарнавал 20г                                  </t>
  </si>
  <si>
    <t xml:space="preserve">Ирис Тиражный Детский 200г(Торгобеспечение КП ООО)     </t>
  </si>
  <si>
    <t xml:space="preserve">Ирис Тиражный Сливочный 200г(Торгобеспечение КП ООО)   </t>
  </si>
  <si>
    <t xml:space="preserve">Ирис БонАмур шоколадн.вкус 200г 74                     </t>
  </si>
  <si>
    <t xml:space="preserve">Электрошок Жев.конфета с кислинкой с ароматом клубники </t>
  </si>
  <si>
    <t>DISNEY Холодное сердце FRUITLS(фрукт.пастилки в рластик</t>
  </si>
  <si>
    <t xml:space="preserve">SKITTLES корица 20*100г (mars)                         </t>
  </si>
  <si>
    <t xml:space="preserve">ZED Мармеладские игры пакет 1,2 серия 50г              </t>
  </si>
  <si>
    <t xml:space="preserve">БАБА-ЯГА жевательная конфета клубника 11г              </t>
  </si>
  <si>
    <t xml:space="preserve">Ирис МЕЛЛЕР шоколад 38г                                </t>
  </si>
  <si>
    <t xml:space="preserve">Мармелад в шоколаде флоу/пак                           </t>
  </si>
  <si>
    <t xml:space="preserve">Сахарная вата Фикси клубника(Я сладкая) 50г            </t>
  </si>
  <si>
    <t xml:space="preserve">ТРИ КОТА жевательная конфета с омега-3                 </t>
  </si>
  <si>
    <t>АМ Трейд</t>
  </si>
  <si>
    <t xml:space="preserve">Драже Арахис белый                                     </t>
  </si>
  <si>
    <t xml:space="preserve">Драже Арахис белый 200г                                </t>
  </si>
  <si>
    <t xml:space="preserve">Драже Арахис в какао-порошке                           </t>
  </si>
  <si>
    <t xml:space="preserve">Драже Арахис в какао-порошке 200г                      </t>
  </si>
  <si>
    <t xml:space="preserve">Драже Арахис в тёмной глазури                          </t>
  </si>
  <si>
    <t xml:space="preserve">Драже Арахис в тёмной глазури 500г                     </t>
  </si>
  <si>
    <t xml:space="preserve">Драже Клубника со сливками                             </t>
  </si>
  <si>
    <t xml:space="preserve">Драже Клубника со сливками 150г                        </t>
  </si>
  <si>
    <t xml:space="preserve">Драже Курага в тёмной глазури 500г                     </t>
  </si>
  <si>
    <t xml:space="preserve">Драже Морской берег                                    </t>
  </si>
  <si>
    <t xml:space="preserve">Драже Морской берег 200г                               </t>
  </si>
  <si>
    <t xml:space="preserve">Драже Мохито                                           </t>
  </si>
  <si>
    <t xml:space="preserve">Драже Мохито(мятное+лимонное)150г                      </t>
  </si>
  <si>
    <t xml:space="preserve">Драже сахарное Лимончики                               </t>
  </si>
  <si>
    <t xml:space="preserve">Драже сахарное Лимончики 200г                          </t>
  </si>
  <si>
    <t xml:space="preserve">Драже Сюрприз                                          </t>
  </si>
  <si>
    <t xml:space="preserve">Драже Сюрприз 200г                                     </t>
  </si>
  <si>
    <t xml:space="preserve">Жевательные конфеты"Фруктовые язычки" 10г              </t>
  </si>
  <si>
    <t xml:space="preserve">Зефирная косичка 40г ассорти                           </t>
  </si>
  <si>
    <t xml:space="preserve">Зефирная косичка Зефирка 12г                           </t>
  </si>
  <si>
    <t>Карамель на палочке в капсуле с игрушкой Lolly Box 11.4</t>
  </si>
  <si>
    <t xml:space="preserve">Напиток(Кенди спрей) негаз.в фигурн.тюбике 30мл        </t>
  </si>
  <si>
    <t xml:space="preserve">Пластиковое яйцо с драже 20г                           </t>
  </si>
  <si>
    <t>Продукция Барнаульской халвичной фабрики</t>
  </si>
  <si>
    <t xml:space="preserve">Конфета халвичная воздушная подсолн. в глаз.           </t>
  </si>
  <si>
    <t>Эко Лайн ООО</t>
  </si>
  <si>
    <t xml:space="preserve">Арахисовая паста Все хотят орехов Crunch 330г          </t>
  </si>
  <si>
    <t>КАРАМЕЛЬ</t>
  </si>
  <si>
    <t xml:space="preserve">Чупа- Чупс XXL трио 29г                                </t>
  </si>
  <si>
    <t xml:space="preserve">Чупа- Чупс Ассорти мороженое                           </t>
  </si>
  <si>
    <t xml:space="preserve">Капелька ассорти 250г (Чебоксары)                      </t>
  </si>
  <si>
    <t xml:space="preserve">Кремка молочная 1кг(Н-Тагил) НК 157                    </t>
  </si>
  <si>
    <t xml:space="preserve">Яшкино!леденц.с фрукт,нач ассорти 1кгНК 618            </t>
  </si>
  <si>
    <t>КАРАМЕЛЬ ВЕСОВАЯ</t>
  </si>
  <si>
    <t xml:space="preserve">Апельсин со вкусом BS                                  </t>
  </si>
  <si>
    <t xml:space="preserve">Карамель Дворянка глазированная                        </t>
  </si>
  <si>
    <t xml:space="preserve">Карамель леденцовая Red Berry                          </t>
  </si>
  <si>
    <t xml:space="preserve">Кремка клубника со слив 1кг(на фасовку) НК 475         </t>
  </si>
  <si>
    <t xml:space="preserve">НИЛЬС жев.карамель вишня с кост.апел/зел.яб. НК270     </t>
  </si>
  <si>
    <t xml:space="preserve">НОТА БУМ жеват.ириска с орех.нач. фас.1кг НК 100       </t>
  </si>
  <si>
    <t xml:space="preserve">Солярики яблоко/вишня/ананас фас.1кг НК155             </t>
  </si>
  <si>
    <t xml:space="preserve">Солярики яблоко/вишня/ананас фас.1кг НК590             </t>
  </si>
  <si>
    <t xml:space="preserve">Пчелка микс мини карамель леденцоваяс нач.             </t>
  </si>
  <si>
    <t xml:space="preserve">Карамель BSсо вкусом лимона                            </t>
  </si>
  <si>
    <t xml:space="preserve">Арахисовая (Рахат) фас 1кг                             </t>
  </si>
  <si>
    <t xml:space="preserve">Карамель Kuznetzoff                                    </t>
  </si>
  <si>
    <t>КАРАМЕЛЬ ФАСОВАННАЯ</t>
  </si>
  <si>
    <t xml:space="preserve">АКВАРЕЛЬКИ леденцовая 250г                             </t>
  </si>
  <si>
    <t xml:space="preserve">Карамель леденцовая Кремка с молочным вкусом 250г      </t>
  </si>
  <si>
    <t xml:space="preserve">МИНИ Карамель леденцовая со вкусом Тутти-Фрутти 250г   </t>
  </si>
  <si>
    <t xml:space="preserve">МИНИ МИКС Карамель с жел.нач.Карамельные семе4ки 250г  </t>
  </si>
  <si>
    <t xml:space="preserve">Пчёлка-Ball с начинкой(микс)180г                       </t>
  </si>
  <si>
    <t>Микс карамели с жел.нач.Angry Sour со вкусом ас-ти 120г</t>
  </si>
  <si>
    <t xml:space="preserve">Мини карамель лед.Жили Были клас.Барбарис 200г         </t>
  </si>
  <si>
    <t>Мини Микс карамель с начинкой шипучка Funny Boom(кола,л</t>
  </si>
  <si>
    <t xml:space="preserve">Зайка 250г                                             </t>
  </si>
  <si>
    <t xml:space="preserve">Карамель леденцовая со  вкусом груши 250г              </t>
  </si>
  <si>
    <t xml:space="preserve">Карамель леденцовая со  вкусом мяты 250г               </t>
  </si>
  <si>
    <t xml:space="preserve">Карамель Рахат 250г                                    </t>
  </si>
  <si>
    <t>Мини Микс Шипучки со вкусами: колы, апельсина, лайма 25</t>
  </si>
  <si>
    <t>КАРАМЕЛЬ ШТУЧНАЯ</t>
  </si>
  <si>
    <t xml:space="preserve">Чупа- Чупс Ассорти двойная порция 16,8г                </t>
  </si>
  <si>
    <t xml:space="preserve">Чупа- Чупс Фруттелла ассорти 4 вкуса 17г штрих-код     </t>
  </si>
  <si>
    <t xml:space="preserve">ЧУПА-ЧУПС DO YOU LOVE ME12г                            </t>
  </si>
  <si>
    <t xml:space="preserve">Чупа-Чупс Фруктовое ассорти 12г                        </t>
  </si>
  <si>
    <t xml:space="preserve">Карамель на палочке АРБУЗИК 40г                        </t>
  </si>
  <si>
    <t xml:space="preserve">Леденцы HALLS Mini Mints со вкусом арбуза 12,5г        </t>
  </si>
  <si>
    <t xml:space="preserve">Леденцы HALLS Mini Mints со вкусом мяты 12,5г          </t>
  </si>
  <si>
    <t xml:space="preserve">Леденцы HALLS лимон-мед 25г                            </t>
  </si>
  <si>
    <t xml:space="preserve">Леденцы HALLS экстра сильный 24,5г                     </t>
  </si>
  <si>
    <t xml:space="preserve">Карамель со светящей палочкой 10г                      </t>
  </si>
  <si>
    <t xml:space="preserve">Леденцы HALLS Colors 25г                               </t>
  </si>
  <si>
    <t xml:space="preserve">Карамель на палочке  15г                               </t>
  </si>
  <si>
    <t xml:space="preserve">Карамель на палочке XXL 30г                            </t>
  </si>
  <si>
    <t>Карамель Конфитрейд</t>
  </si>
  <si>
    <t>SWEET BAR Карамель на палочке фигурная Долька мандарина</t>
  </si>
  <si>
    <t>SWEET BAR Карамель на палочке фигурная Ёлочка вязаная 2</t>
  </si>
  <si>
    <t xml:space="preserve">СЗН НГ Карамель на палочке в форме мышки и сыра(микс в </t>
  </si>
  <si>
    <t xml:space="preserve">Холодное сердце Карамельная трость во флоупаке 15г     </t>
  </si>
  <si>
    <t>МЕД И ПРОДУКТЫ ПЧЕЛОВОДСТВА</t>
  </si>
  <si>
    <t>ПРОДУКЦИЯ "ВЕКТОР"</t>
  </si>
  <si>
    <t xml:space="preserve">Солтонский 500г                                        </t>
  </si>
  <si>
    <t xml:space="preserve">Мед натуральный 700г(Медовый спас)                     </t>
  </si>
  <si>
    <t>МУЧНЫЕ ИЗДЕЛИЯ</t>
  </si>
  <si>
    <t xml:space="preserve">Вафельный сэндвич (КДВ) КВ207                          </t>
  </si>
  <si>
    <t xml:space="preserve">Вафли Белочка Яшкинская(КДВ) ЯВ 101                    </t>
  </si>
  <si>
    <t xml:space="preserve">Вафли Ваши в шоколаде (КДВ) ЯВ 219                     </t>
  </si>
  <si>
    <t xml:space="preserve">Вафли глазированные в карамели (КДВ) ЯВ240             </t>
  </si>
  <si>
    <t xml:space="preserve">Вафли Зебра (КДВ) ЯВ 103                               </t>
  </si>
  <si>
    <t xml:space="preserve">Вафли Лимон-лайм (КДВ) ЯВ604                           </t>
  </si>
  <si>
    <t xml:space="preserve">Вафли Рулетики Сгущ.мол.(КДВ) КВ 160                   </t>
  </si>
  <si>
    <t xml:space="preserve">Вафли с орехом/изюмом в молочн.глазури (КДВ) ЯК300     </t>
  </si>
  <si>
    <t xml:space="preserve">Вафли Топ-Топ (КДВ) ЯВ 113                             </t>
  </si>
  <si>
    <t xml:space="preserve">Вафли Трубочки Лесной орех (КДВ) КВ 181                </t>
  </si>
  <si>
    <t xml:space="preserve">Вафли Южная страна (КДВ) ЯВ 116                        </t>
  </si>
  <si>
    <t xml:space="preserve">Вафли Муля Красотуля клубнично-шоколадные 270г         </t>
  </si>
  <si>
    <t>Вафли Муля Красотуля топлёное молоко 270г(Сладкая Слобо</t>
  </si>
  <si>
    <t xml:space="preserve">Вафли в шок.глаз. 200г  ЯВ 210 (КДВ)                   </t>
  </si>
  <si>
    <t xml:space="preserve">Вафли в шок.глаз. с орешками 200г (КДВ)ЯВ 218          </t>
  </si>
  <si>
    <t xml:space="preserve">Вафли Голландские карам.нач. 290г (КДВ)КВ118           </t>
  </si>
  <si>
    <t xml:space="preserve">Вафли Ореховые 300г ЯВ 164 (КДВ)                       </t>
  </si>
  <si>
    <t xml:space="preserve">Вафли Рулетики Яшкино сгущ.мол.160г КВ341              </t>
  </si>
  <si>
    <t xml:space="preserve">Вафли С вареной сгущенкой 200г  ЯВ 161                 </t>
  </si>
  <si>
    <t xml:space="preserve">Вафли С халвой 300г  ЯВ168 (КДВ)                       </t>
  </si>
  <si>
    <t xml:space="preserve">Вафли Сливочные 200г ЯВ 165 (КДВ)                      </t>
  </si>
  <si>
    <t xml:space="preserve">Вафли Трубочки Яшкино 1897 орех190г КВ 328             </t>
  </si>
  <si>
    <t xml:space="preserve">Вафли Шоколадные 200г  ЯВ 123                          </t>
  </si>
  <si>
    <t xml:space="preserve">Вафли Шоколайт 180г КВ202 (КДВ)                        </t>
  </si>
  <si>
    <t xml:space="preserve">Печенье Деревенское к кофе                             </t>
  </si>
  <si>
    <t xml:space="preserve">Печенье OREO 228г                                      </t>
  </si>
  <si>
    <t xml:space="preserve">Печенье OREO 228г с какао и начинкой вкус шоколада     </t>
  </si>
  <si>
    <t xml:space="preserve">Печенье OREO 95г                                       </t>
  </si>
  <si>
    <t xml:space="preserve">Печенье OREO с какао и ванил.нач.38г                   </t>
  </si>
  <si>
    <t xml:space="preserve">Печенье Крекер TUC вкус копченых колбасок 100г         </t>
  </si>
  <si>
    <t xml:space="preserve">Печенье Крекер TUC с сыром 100г                        </t>
  </si>
  <si>
    <t xml:space="preserve">Печенье МИЛКА Чоко Минис 150г                          </t>
  </si>
  <si>
    <t xml:space="preserve">Печенье ОРЕО мини с клубн.кремом стакан 67г            </t>
  </si>
  <si>
    <t xml:space="preserve">ТУК МИНИ крекер со вкусом сметаны и лука 100г          </t>
  </si>
  <si>
    <t xml:space="preserve">ТУК МИНИ крекер со вкусом сыра 100г                    </t>
  </si>
  <si>
    <t xml:space="preserve">Драже крекер Рыбка в мол.шок.глазури ОС 941            </t>
  </si>
  <si>
    <t xml:space="preserve">Круассан мини Яшкино клубн.джем 180г(КДВ) ЯК100        </t>
  </si>
  <si>
    <t xml:space="preserve">Круассан мини Яшкино сливочн.крем 180г(КДВ) ЯК101      </t>
  </si>
  <si>
    <t xml:space="preserve">Круассан мини Яшкино шок.крем 180г(КДВ) ЯК102          </t>
  </si>
  <si>
    <t xml:space="preserve">Печенье крекер с розмарином 180г МГ242                 </t>
  </si>
  <si>
    <t xml:space="preserve">Печенье крекер Яшкино с сыром 135г ВГ121               </t>
  </si>
  <si>
    <t xml:space="preserve">Печенье Крекер Яшкино Француз. с кунж. 185г (КДВ)МГ219 </t>
  </si>
  <si>
    <t xml:space="preserve">Печенье сд. Овсяночка 350г ЯПВ821                      </t>
  </si>
  <si>
    <t xml:space="preserve">Печенье сдобное Американское 200г ЯП351                </t>
  </si>
  <si>
    <t xml:space="preserve">Печенье Яшкино  с клубн. кремом 182г (Яшкино) МП 428   </t>
  </si>
  <si>
    <t xml:space="preserve">Печенье Яшкино  со слив. кремом 182г (Яшкино) МП426    </t>
  </si>
  <si>
    <t xml:space="preserve">Печенье Яшкино сдобн.137г вишня (КДВ) ЯП207            </t>
  </si>
  <si>
    <t xml:space="preserve">Печенье Яшкино сдобн.137г клубника (КДВ) ЯП208         </t>
  </si>
  <si>
    <t xml:space="preserve">Печенье Яшкино сдобн.Дженс 180г (КДВ) МП150            </t>
  </si>
  <si>
    <t xml:space="preserve">Круассаны Яшкино 45г со сливочным кремом ЯК114         </t>
  </si>
  <si>
    <t xml:space="preserve">Печенье Африкана 280г                                  </t>
  </si>
  <si>
    <t xml:space="preserve">Печенье Деревенское к кофе 355г(Сладкая Слобода)       </t>
  </si>
  <si>
    <t xml:space="preserve">Печенье Деревенское к кофе глазир.285г                 </t>
  </si>
  <si>
    <t xml:space="preserve">Печенье Деревенское с какао 390г(Сладкая Слобода)      </t>
  </si>
  <si>
    <t xml:space="preserve">Печенье Домашнее молочное кольцо 220г                  </t>
  </si>
  <si>
    <t xml:space="preserve">Печенье затяжное Ленинградское 350г                    </t>
  </si>
  <si>
    <t xml:space="preserve">Печенье Молочное на сметанке 420г(Сладкая Слобода)     </t>
  </si>
  <si>
    <t>Печенье сдобное Сибирская колибри сливочный аромат 500г</t>
  </si>
  <si>
    <t xml:space="preserve">Печенье Деревенское овсяное 355г                       </t>
  </si>
  <si>
    <t xml:space="preserve">Печенье Крекер TUC пицца 100г                          </t>
  </si>
  <si>
    <t xml:space="preserve">Печенье сахарное Мурочка 400г                          </t>
  </si>
  <si>
    <t xml:space="preserve">Печенье сахарное Праздничное конфетти 500г             </t>
  </si>
  <si>
    <t xml:space="preserve">Печенье Фикси грибочки классические 90г                </t>
  </si>
  <si>
    <t xml:space="preserve">Печенье Пряничное медовое 400г (ГлавКондитер)          </t>
  </si>
  <si>
    <t xml:space="preserve">Печенье Затяжное со вкусом вареной сгущенки(Томск)     </t>
  </si>
  <si>
    <t xml:space="preserve">Печенье Крекер с солью(Томск)                          </t>
  </si>
  <si>
    <t>Печенье Принцип Домино с крем.просл.классическое 400г(Т</t>
  </si>
  <si>
    <t>Печенье сахарное с кремовой прослойкой классическое (То</t>
  </si>
  <si>
    <t>Печенье сахарное с кремовой прослойкой клубника со слив</t>
  </si>
  <si>
    <t xml:space="preserve">Печенье сахарное сл вкусом сгущ.молока (Томск)         </t>
  </si>
  <si>
    <t xml:space="preserve">Печенье сдобное со вкусом слив. масла(Томск)           </t>
  </si>
  <si>
    <t xml:space="preserve">Печенье Томское 325г (Томский кондитер)                </t>
  </si>
  <si>
    <t xml:space="preserve">Печенье Топленое молоко 400г (Томск)                   </t>
  </si>
  <si>
    <t xml:space="preserve">Печенье Венеция 400г(КФ Сибирь)                        </t>
  </si>
  <si>
    <t xml:space="preserve">Печенье Негритята 380г(КФ Сибирь)                      </t>
  </si>
  <si>
    <t xml:space="preserve">Печенье Золотистое (Новоалтайск)                       </t>
  </si>
  <si>
    <t xml:space="preserve">Печенье С привоза (Новоалтайск)                        </t>
  </si>
  <si>
    <t xml:space="preserve">Печенье Чайное (Новоалтайск)                           </t>
  </si>
  <si>
    <t xml:space="preserve">Печенье Шахматное (Новоалтайск)                        </t>
  </si>
  <si>
    <t xml:space="preserve">Печенье сдобное Овсяночка ЯП830                        </t>
  </si>
  <si>
    <t xml:space="preserve">Печенье Галета (КДВ) КГ104                             </t>
  </si>
  <si>
    <t xml:space="preserve">Печенье Даренка дивная с топл. молоком (КДВ) ЯП 182    </t>
  </si>
  <si>
    <t xml:space="preserve">Печенье Деревенские сливки (КДВ)ЯП175                  </t>
  </si>
  <si>
    <t xml:space="preserve">Печенье ЗЕБРА с топл. молоком (КДВ)ЯП 123              </t>
  </si>
  <si>
    <t xml:space="preserve">Печенье Земляника со сливками (КДВ) ЯП 104             </t>
  </si>
  <si>
    <t xml:space="preserve">Печенье К КОФЕ со вкусом пломбира(КДВ) ЯП 107          </t>
  </si>
  <si>
    <t xml:space="preserve">Печенье Крекер Золотая рыбка (КДВ) КГ221               </t>
  </si>
  <si>
    <t xml:space="preserve">Печенье крекер Яшкино Золотая рыбка 180г               </t>
  </si>
  <si>
    <t xml:space="preserve">Печенье крекер Яшкино Классический 180г                </t>
  </si>
  <si>
    <t xml:space="preserve">Печенье Райский день с сахаром (КДВ) ЯП 168            </t>
  </si>
  <si>
    <t xml:space="preserve">Печенье Рок Фор (КДВ) ЯП 102                           </t>
  </si>
  <si>
    <t xml:space="preserve">Печенье Сгущенка  (КДВ) ЯП 156                         </t>
  </si>
  <si>
    <t xml:space="preserve">Печенье сдобное С каплями (КДВ)                        </t>
  </si>
  <si>
    <t xml:space="preserve">Печенье Сливочное (КДВ) ЯП 111                         </t>
  </si>
  <si>
    <t xml:space="preserve">Печенье Кофе (Продвагон ТМ)                            </t>
  </si>
  <si>
    <t xml:space="preserve">Печенье Кофе 280г(Продвагон ТМ)                        </t>
  </si>
  <si>
    <t xml:space="preserve">Печенье Кофе со вкусом грецкого ореха(Продвагон ТМ)    </t>
  </si>
  <si>
    <t xml:space="preserve">Печенье Кукурузные палочки 280г(Продвагон ТМ)          </t>
  </si>
  <si>
    <t xml:space="preserve">Печенье Лесное бел глаз.(Продвагон ТМ)TV               </t>
  </si>
  <si>
    <t xml:space="preserve">Печенье Пять копеек (Продвагон ТМ)                     </t>
  </si>
  <si>
    <t xml:space="preserve">Печенье Сахарное(Продвагон ТМ)                         </t>
  </si>
  <si>
    <t xml:space="preserve">Печенье Сливочное(Продвагон ТМ)                        </t>
  </si>
  <si>
    <t xml:space="preserve">Печенье Топленое молоко(Продвагон ТМ)                  </t>
  </si>
  <si>
    <t xml:space="preserve">Печенье Трюфель шоколадный 270г(Продвагон ТМ)          </t>
  </si>
  <si>
    <t xml:space="preserve">Печенье Юбилейное угощение 280г(Продвагон ТМ)          </t>
  </si>
  <si>
    <t xml:space="preserve">Печенье Юбилейное угощение(Продвагон ТМ)               </t>
  </si>
  <si>
    <t xml:space="preserve">Пряник Молочные палочки 340г(Продвагон ТМ)             </t>
  </si>
  <si>
    <t xml:space="preserve">Печенье ЮБИЛЕЙНОЕ витамин. молочное 112г               </t>
  </si>
  <si>
    <t xml:space="preserve">Печенье ЮБИЛЕЙНОЕ витамин. традиц. 112г                </t>
  </si>
  <si>
    <t xml:space="preserve">Печенье ЮБИЛЕЙНОЕ витамин. традиц. 313г                </t>
  </si>
  <si>
    <t xml:space="preserve">Печенье ЮБИЛЕЙНОЕ витамин.с глазурью 116г              </t>
  </si>
  <si>
    <t xml:space="preserve">Печенье ЮБИЛЕЙНОЕ молоч./мол. глаз. 116г               </t>
  </si>
  <si>
    <t xml:space="preserve">Печенье ЮБИЛЕЙНОЕ с черникой 112г                      </t>
  </si>
  <si>
    <t>ЮБИЛЕЙНОЕ печенье с цельнозерн.злаками и яблоч.кусочкам</t>
  </si>
  <si>
    <t xml:space="preserve">ЮБИЛЕЙНОЕ печенье с цельнозерновыми злаками 171г       </t>
  </si>
  <si>
    <t xml:space="preserve">Оладьи со вкусом шоколада 600г (Завод АлешинА)         </t>
  </si>
  <si>
    <t xml:space="preserve">Соломка для Дочки сладкая 200г                         </t>
  </si>
  <si>
    <t xml:space="preserve">Соломка для Папы солёная 200г                          </t>
  </si>
  <si>
    <t xml:space="preserve">Печенье Воронежская Сластена(Любятово)                 </t>
  </si>
  <si>
    <t xml:space="preserve">Печенье затяжное Постное 300г (Любятово)               </t>
  </si>
  <si>
    <t xml:space="preserve">Печенье Крекер Витаминный 300г (Любятово)              </t>
  </si>
  <si>
    <t xml:space="preserve">Печенье Крекер Витаминный(Любятово)                    </t>
  </si>
  <si>
    <t xml:space="preserve">Печенье Топленое молоко 500г(ТМ Любятово)              </t>
  </si>
  <si>
    <t xml:space="preserve">Печенье Зоохрум затяжное 300г                          </t>
  </si>
  <si>
    <t xml:space="preserve">Печенье Кременкульское  в шок.глазури 230г             </t>
  </si>
  <si>
    <t xml:space="preserve">Печенье Кременкульское Сливочное 180г                  </t>
  </si>
  <si>
    <t xml:space="preserve">Печенье Кременкульское со вкусом лимона                </t>
  </si>
  <si>
    <t xml:space="preserve">Печенье овсяное Мягкая овсянка 500г                    </t>
  </si>
  <si>
    <t xml:space="preserve">Ваф.труб.ТМ Сладонеж с шоколадным кремом 175г          </t>
  </si>
  <si>
    <t xml:space="preserve">Вафли ТМ Сладонеж с шоколадным кремом 170г             </t>
  </si>
  <si>
    <t xml:space="preserve">Вафли ТМ Сладонеж со сливочным кремом 170г             </t>
  </si>
  <si>
    <t xml:space="preserve">Печенье сэндвич Bang-bang 95г                          </t>
  </si>
  <si>
    <t xml:space="preserve">Пряник мятный вес(Хлеб-4)                              </t>
  </si>
  <si>
    <t xml:space="preserve">Пряник со вкусом шоколада вес(Хлеб-4)                  </t>
  </si>
  <si>
    <t xml:space="preserve">Пряники Зебра                                          </t>
  </si>
  <si>
    <t xml:space="preserve">Пряники Северные                                       </t>
  </si>
  <si>
    <t xml:space="preserve">Пряники Топленочка                                     </t>
  </si>
  <si>
    <t xml:space="preserve">Пряники Южные                                          </t>
  </si>
  <si>
    <t xml:space="preserve">Пряник Мятный 350г (КДВ) ЯП 902                        </t>
  </si>
  <si>
    <t xml:space="preserve">Пряник С варен. сгущ. 350г (КДВ) ЯП 907                </t>
  </si>
  <si>
    <t xml:space="preserve">Пряник Шоколадный 350г (КДВ) ЯП 901                    </t>
  </si>
  <si>
    <t xml:space="preserve">Вафли бисквитные Ванилини Марсельские 110 г            </t>
  </si>
  <si>
    <t xml:space="preserve">Вафли бисквитные Ванилини Парижские 120 г              </t>
  </si>
  <si>
    <t>Вафли бисквитные КРЕМЬЕРА с начинкой Вареная сгущенка 1</t>
  </si>
  <si>
    <t xml:space="preserve">Вафли бисквитные КРЕМЬЕРА с начинкой Шоколад 130г      </t>
  </si>
  <si>
    <t>Деревенское с орехом и какао глаз.350г(Сладкая Слобода)</t>
  </si>
  <si>
    <t xml:space="preserve">Домашнее на сметане                                    </t>
  </si>
  <si>
    <t xml:space="preserve">Домашнее овсянное глазированное                        </t>
  </si>
  <si>
    <t xml:space="preserve">Кекс Ассорти 300г (Бисквитъ)                           </t>
  </si>
  <si>
    <t xml:space="preserve">Печенье ASIA с кунжутом отсадное (Рахат)               </t>
  </si>
  <si>
    <t xml:space="preserve">Печенье Ванильное 330г(Сладкая Слобода ООО)            </t>
  </si>
  <si>
    <t xml:space="preserve">Печенье вафельное Чоко Вафер 30г                       </t>
  </si>
  <si>
    <t xml:space="preserve">Печенье Веретено с сахаром 200г(Метрополис)            </t>
  </si>
  <si>
    <t xml:space="preserve">Печенье Веселые картинки 300г(Рахат)                   </t>
  </si>
  <si>
    <t xml:space="preserve">Печенье Деревенское нежное 330г(Сладкая Слобода ООО)   </t>
  </si>
  <si>
    <t xml:space="preserve">Печенье Домашнее овсяное 350г                          </t>
  </si>
  <si>
    <t xml:space="preserve">Печенье Завтрак Победителю 50г                         </t>
  </si>
  <si>
    <t>Печенье сдобное Бисквит-Пай с Суфле и начинкой  со вкус</t>
  </si>
  <si>
    <t>Печенье сдобное БисквиШок с желе со вкусом апельсина 60</t>
  </si>
  <si>
    <t>Печенье сдобное с начинкой глазированное Шокко-бум 500г</t>
  </si>
  <si>
    <t>Печенье сдобное с начинкой глазированное Шокко-Пай суфл</t>
  </si>
  <si>
    <t xml:space="preserve">Печенье сдобное с шоколадом 230г(Метрополис)           </t>
  </si>
  <si>
    <t>Печенье сдобное Фантазийное с апельсином 200г(Метрополи</t>
  </si>
  <si>
    <t xml:space="preserve">Печенье сдобное Фитнес 400г                            </t>
  </si>
  <si>
    <t xml:space="preserve">Печенье Чоко бой Сафари 42г(Орион)                     </t>
  </si>
  <si>
    <t xml:space="preserve">Печенье Шахерезада 700г (Бисквитъ)                     </t>
  </si>
  <si>
    <t xml:space="preserve">Печенье Шокопайчик сдобное 500г (Бисквитъ)             </t>
  </si>
  <si>
    <t xml:space="preserve">Пирожные песочные Муравей-Ка 560г                      </t>
  </si>
  <si>
    <t xml:space="preserve">Тараллини Nina Farina классические 180г                </t>
  </si>
  <si>
    <t>Тарталетки из песоч.теста Baker House 180г Оригинальные</t>
  </si>
  <si>
    <t>Трубочки с черёмухой 260г(изделие хлебобулочное слоёное</t>
  </si>
  <si>
    <t xml:space="preserve">Штруделёчки 260г(изделие хлебобулочное слоёное)        </t>
  </si>
  <si>
    <t>МАХЕЕВЪ ТМ</t>
  </si>
  <si>
    <t xml:space="preserve">CRASHBASH Снэки фигурные со вкусом варёной сгущёнки    </t>
  </si>
  <si>
    <t xml:space="preserve">CRASHBASH Снэки фигурные со вкусом карамели и арахиса  </t>
  </si>
  <si>
    <t>CRASHBASH Снэки фигурные со вкусом карамели и арахиса 1</t>
  </si>
  <si>
    <t xml:space="preserve">CRASHBASH Снэки фигурные со вкусом шоколадного брауни  </t>
  </si>
  <si>
    <t>CRASHBASH Снэки фигурные со вкусом шоколадного брауни 1</t>
  </si>
  <si>
    <t xml:space="preserve">Мини-хлебцы с начинкой со вкусом молока                </t>
  </si>
  <si>
    <t xml:space="preserve">Мини-хлебцы с начинкой со вкусом шоколада              </t>
  </si>
  <si>
    <t xml:space="preserve">Трубочки хрустящ.вкус.сгущ.молока(Махеевъ)             </t>
  </si>
  <si>
    <t xml:space="preserve">Трубочки хрустящие со вкусом шоколада 400г             </t>
  </si>
  <si>
    <t>ПЕЧЕНЬЕ</t>
  </si>
  <si>
    <t xml:space="preserve">Печенье МИЛКА Джафа с малиновой начинкой 147г          </t>
  </si>
  <si>
    <t>Черногорский КК</t>
  </si>
  <si>
    <t xml:space="preserve">Печенье Крошковое печ.Симфония сердца 450г             </t>
  </si>
  <si>
    <t xml:space="preserve">Печенье сахарное АМАДЕЙ 300г                           </t>
  </si>
  <si>
    <t xml:space="preserve">Печенье сахарное ПУГОФФКИН 300г                        </t>
  </si>
  <si>
    <t xml:space="preserve">Печенье сахарное Сладкая россыпь 300г                  </t>
  </si>
  <si>
    <t xml:space="preserve">Печенье сдобное АУРЕЛИЯ 400г(мини TV)                  </t>
  </si>
  <si>
    <t xml:space="preserve">Печенье сдобное Кексики Черногорские с изюмом 500г     </t>
  </si>
  <si>
    <t>Печенье сдобное с нач.Лейла с варёной  сгущёнкой 500г(н</t>
  </si>
  <si>
    <t>СУШКИ, БАРАНКИ, СУХАРНЫЕ ИЗДЕЛИЯ</t>
  </si>
  <si>
    <t xml:space="preserve">Баранка Алтайская сахарная с маком350г                 </t>
  </si>
  <si>
    <t xml:space="preserve">Сушка Алтайская малютка 400г (Квантсервер)             </t>
  </si>
  <si>
    <t xml:space="preserve">Сушка Алтайская с маком 300г (Квантсервер)             </t>
  </si>
  <si>
    <t xml:space="preserve">Сушка Алтайская чайная 300г (Квантсервер)              </t>
  </si>
  <si>
    <t xml:space="preserve">Сушка Детская (Квантсервер)                            </t>
  </si>
  <si>
    <t xml:space="preserve">Сушка Малютка (Квантсервер)                            </t>
  </si>
  <si>
    <t xml:space="preserve">Сушка Чайная (Квантсервер)                             </t>
  </si>
  <si>
    <t xml:space="preserve">Сушка Алтайская МИНИ ВАНИЛЬНАЯ 250г                    </t>
  </si>
  <si>
    <t xml:space="preserve">Сушка Алтайская МИНИ СЫРНАЯ 250г                       </t>
  </si>
  <si>
    <t>ТОРТЫ, ПИРОЖНЫЕ,РУЛЕТЫ,КЕКСЫ</t>
  </si>
  <si>
    <t xml:space="preserve">Кекс Ванильный с молочной начинкой 250г(Сибирь КФ)     </t>
  </si>
  <si>
    <t xml:space="preserve">Мини-торт CHOCO BOY orion 45г                          </t>
  </si>
  <si>
    <t xml:space="preserve">Мини-торт CHOCO PIE Chocochip 360г                     </t>
  </si>
  <si>
    <t xml:space="preserve">Мини-торт CHOCO PIE orion 180г                         </t>
  </si>
  <si>
    <t xml:space="preserve">Мини-торт CHOCO PIE orion 360г                         </t>
  </si>
  <si>
    <t xml:space="preserve">Пирож. БАРНИ МЕДВЕЖОНОК с бан.-йогурт.нач.150г         </t>
  </si>
  <si>
    <t xml:space="preserve">Пирож. БАРНИ МЕДВЕЖОНОК с варен.сгущ.150г              </t>
  </si>
  <si>
    <t xml:space="preserve">Пирож. БАРНИ МЕДВЕЖОНОК с клубничной начинкой и вкусом </t>
  </si>
  <si>
    <t xml:space="preserve">Пирож. БАРНИ МЕДВЕЖОНОК с мол.нач.150г                 </t>
  </si>
  <si>
    <t xml:space="preserve">Пирож. БАРНИ МЕДВЕЖОНОК с шок.нач.150г                 </t>
  </si>
  <si>
    <t>Пирож. БАРНИ МЕДВЕЖОНОК с шоколадной начинкой и со вкус</t>
  </si>
  <si>
    <t xml:space="preserve">Рулет биск. Яшкино с вар.сгущ.200г(КДВ) МБ136          </t>
  </si>
  <si>
    <t xml:space="preserve">Рулет биск. Яшкино черника 200г(КДВ) МБ133             </t>
  </si>
  <si>
    <t xml:space="preserve">Рулет биск.Яшкино клубника со сливками 200г(КДВ) МБ137 </t>
  </si>
  <si>
    <t xml:space="preserve">Рулет бискв. Яшкино шоколадный 200г (КДВ)МБ127         </t>
  </si>
  <si>
    <t xml:space="preserve">Торт ваф.глаз.Яшкино ореховый 250г ЯВ426               </t>
  </si>
  <si>
    <t xml:space="preserve">Кекс Творожный с клубничной начинкой 250г(Сибирь КФ)   </t>
  </si>
  <si>
    <t xml:space="preserve">Корж бисквит.д/тортов классич.светлый 400г(Виктория)   </t>
  </si>
  <si>
    <t xml:space="preserve">Мини-торт CHOCO PIE Dark в глазури 360г                </t>
  </si>
  <si>
    <t>Пирог биск.Каталонский Baker House клубника со слив.400</t>
  </si>
  <si>
    <t xml:space="preserve">Пирог биск.Каталонский Baker House шок.-сливоч.400г    </t>
  </si>
  <si>
    <t>МАКАРОННЫЕ ИЗДЕЛИЯ</t>
  </si>
  <si>
    <t xml:space="preserve">Алейка 3кг Спираль №12                                 </t>
  </si>
  <si>
    <t xml:space="preserve">АЛЕЙКА Вермишель№1 (0,9мм) паутинка                    </t>
  </si>
  <si>
    <t xml:space="preserve">АЛЕЙКА Лапша короткая №18                              </t>
  </si>
  <si>
    <t xml:space="preserve">АЛЕЙКА Перо рифленое №4                                </t>
  </si>
  <si>
    <t xml:space="preserve">АЛЕЙКА Ракушка №9                                      </t>
  </si>
  <si>
    <t xml:space="preserve">АЛЕЙКА Рожок витой №6                                  </t>
  </si>
  <si>
    <t xml:space="preserve">АЛЕЙКА Спираль №12                                     </t>
  </si>
  <si>
    <t xml:space="preserve">Алейка 3кг Перо рифленое №4                            </t>
  </si>
  <si>
    <t xml:space="preserve">Алейка 5кг Вермишель№2 Любительская                    </t>
  </si>
  <si>
    <t xml:space="preserve">Алейка 5кг Перья гладкие №3                            </t>
  </si>
  <si>
    <t xml:space="preserve">Алейка 5кг Рожки №7                                    </t>
  </si>
  <si>
    <t xml:space="preserve">Алейка 5кг Рожок витой №6                              </t>
  </si>
  <si>
    <t xml:space="preserve">Алейка 5кг Спиралька №12                               </t>
  </si>
  <si>
    <t xml:space="preserve">АЛЕЙКА Гребешок №10 800г                               </t>
  </si>
  <si>
    <t xml:space="preserve">АЛЕЙКА Лапша короткая № 18 400г                        </t>
  </si>
  <si>
    <t xml:space="preserve">АЛЕЙКА Перо рифленое №4 400г                           </t>
  </si>
  <si>
    <t xml:space="preserve">АЛЕЙКА Перья гладкие №3 400г                           </t>
  </si>
  <si>
    <t xml:space="preserve">АЛЕЙКА Перья рифленые№4 800г                           </t>
  </si>
  <si>
    <t xml:space="preserve">АЛЕЙКА Рожки №7 400г                                   </t>
  </si>
  <si>
    <t xml:space="preserve">АЛЕЙКА Рожок витой №6  3 кг                            </t>
  </si>
  <si>
    <t xml:space="preserve">АЛЕЙКА Рожок витой №6 800г                             </t>
  </si>
  <si>
    <t xml:space="preserve">АЛЕЙКА Спагетти №20 400г                               </t>
  </si>
  <si>
    <t xml:space="preserve">АЛЕЙКА Спираль №12 400г                                </t>
  </si>
  <si>
    <t xml:space="preserve">АЛЕЙКА Спираль №12 800г                                </t>
  </si>
  <si>
    <t xml:space="preserve">АЛМАК  Рожки №6                                        </t>
  </si>
  <si>
    <t xml:space="preserve">АЛМАК  Спагетти вес.                                   </t>
  </si>
  <si>
    <t xml:space="preserve">PASTA VENETA рожки 400г                                </t>
  </si>
  <si>
    <t xml:space="preserve">PASTA VENETA сапожок мелкий 400г                       </t>
  </si>
  <si>
    <t xml:space="preserve">PASTA VENETA спагетти 400г                             </t>
  </si>
  <si>
    <t xml:space="preserve">PASTA VENETA спиралька 400г                            </t>
  </si>
  <si>
    <t xml:space="preserve">АЛМАК гребешки 400г                                    </t>
  </si>
  <si>
    <t xml:space="preserve">АЛМАК любительские 1кг                                 </t>
  </si>
  <si>
    <t xml:space="preserve">АЛМАК любительские 400г                                </t>
  </si>
  <si>
    <t xml:space="preserve">АЛМАК паутинка 1кг                                     </t>
  </si>
  <si>
    <t xml:space="preserve">АЛМАК паутинка 400г                                    </t>
  </si>
  <si>
    <t xml:space="preserve">АЛМАК перья рифленые 1кг                               </t>
  </si>
  <si>
    <t xml:space="preserve">АЛМАК Рожки в/с 1кг                                    </t>
  </si>
  <si>
    <t xml:space="preserve">АЛМАК рожки витые 400г                                 </t>
  </si>
  <si>
    <t xml:space="preserve">АЛМАК Рожки витые в/с 1кг                              </t>
  </si>
  <si>
    <t xml:space="preserve">АЛМАК спагетти длин. 400г                              </t>
  </si>
  <si>
    <t xml:space="preserve">Гранмулино Бабочки 400г                                </t>
  </si>
  <si>
    <t xml:space="preserve">Гранмулино Бантики 400г                                </t>
  </si>
  <si>
    <t xml:space="preserve">Гранмулино верм.(паутинка) Гр.А 400г                   </t>
  </si>
  <si>
    <t xml:space="preserve">Гранмулино перья 400г                                  </t>
  </si>
  <si>
    <t xml:space="preserve">Гранмулино рожки 400г                                  </t>
  </si>
  <si>
    <t xml:space="preserve">Гранмулино рожки витые 400г                            </t>
  </si>
  <si>
    <t xml:space="preserve">Гранмулино спагетти 400г                               </t>
  </si>
  <si>
    <t xml:space="preserve">Лапша б/п Биг Ланч говядина 75г                        </t>
  </si>
  <si>
    <t xml:space="preserve">Лапша б/п Биг Ланч курица 75г                          </t>
  </si>
  <si>
    <t xml:space="preserve">FETTUCCINE (Феттуччине) GR A в/с 500г                  </t>
  </si>
  <si>
    <t xml:space="preserve">Grand di Pasta спагетти 500г(МАКФА ТМ)                 </t>
  </si>
  <si>
    <t xml:space="preserve">Вермишель длинная цельнозерновая MAKFA 500г            </t>
  </si>
  <si>
    <t xml:space="preserve">Вермишель длинная шпинатная MAKFA А в/с шпинатная 500г </t>
  </si>
  <si>
    <t xml:space="preserve">Королевские ракушки MAKFA А в/с 300г                   </t>
  </si>
  <si>
    <t xml:space="preserve">Лазанья с двойной волной MAKFA А в/с 500г              </t>
  </si>
  <si>
    <t xml:space="preserve">МАКФА бантики в/с 400г                                 </t>
  </si>
  <si>
    <t xml:space="preserve">МАКФА верм. длинная в/с А 500г                         </t>
  </si>
  <si>
    <t xml:space="preserve">МАКФА виток 400г                                       </t>
  </si>
  <si>
    <t xml:space="preserve">МАКФА лапша длин.широк.в/с Волна 500г                  </t>
  </si>
  <si>
    <t xml:space="preserve">МАКФА макароны длинные соломка 400г                    </t>
  </si>
  <si>
    <t xml:space="preserve">МАКФА перья 400г                                       </t>
  </si>
  <si>
    <t xml:space="preserve">МАКФА ракушка в/с 400г                                 </t>
  </si>
  <si>
    <t xml:space="preserve">МАКФА спираль 400г                                     </t>
  </si>
  <si>
    <t xml:space="preserve">МАКФА улитки в/с 400г                                  </t>
  </si>
  <si>
    <t xml:space="preserve">Макфики Алфавит MAKFA А в/с  300г                      </t>
  </si>
  <si>
    <t xml:space="preserve">Перья Любительские цельнозерновые MAKFA 450г           </t>
  </si>
  <si>
    <t xml:space="preserve">СМАК Рожки 5кг                                         </t>
  </si>
  <si>
    <t xml:space="preserve">СМАК Спираль 5кг                                       </t>
  </si>
  <si>
    <t xml:space="preserve">Спирали цельнозерновые MAKFA 450г                      </t>
  </si>
  <si>
    <t xml:space="preserve">Лапша ДОШИРАК Сытный обед вкус говядины стакан 110г    </t>
  </si>
  <si>
    <t xml:space="preserve">Лапша ДОШИРАК Сытный обед вкус курицы стакан 110г      </t>
  </si>
  <si>
    <t xml:space="preserve">РОЛЛТОН вермишель 400г м/уп                            </t>
  </si>
  <si>
    <t xml:space="preserve">РОЛЛТОН перья 400г м/уп                                </t>
  </si>
  <si>
    <t xml:space="preserve">РОЛЛТОН рожки 400г м/уп                                </t>
  </si>
  <si>
    <t xml:space="preserve">РОЛЛТОН спагетти 400г м/уп                             </t>
  </si>
  <si>
    <t xml:space="preserve">РОЛЛТОН спирали 400г м/уп                              </t>
  </si>
  <si>
    <t xml:space="preserve">BARILLA Баветте в/с ТУ гр.А 500г                       </t>
  </si>
  <si>
    <t xml:space="preserve">BARILLA Каннеллони (Сannelloni) в/с 250г               </t>
  </si>
  <si>
    <t xml:space="preserve">BARILLA Лазанья в/с 500г                               </t>
  </si>
  <si>
    <t xml:space="preserve">BARILLA Пене Ригате в/с ТУ гр.А 500г                   </t>
  </si>
  <si>
    <t xml:space="preserve">Лапша BONSAI яичная EGG 300г                           </t>
  </si>
  <si>
    <t xml:space="preserve">Лапша яичная д/лагмана №3(средняя) 300г(Казахстан)     </t>
  </si>
  <si>
    <t xml:space="preserve">Макароны Яичные Роллтон Рожки 400г                     </t>
  </si>
  <si>
    <t xml:space="preserve">Макароны Яичные Роллтон Спираль 400г                   </t>
  </si>
  <si>
    <t xml:space="preserve">Фунчоза 150г                                           </t>
  </si>
  <si>
    <t xml:space="preserve">Шебекинские №002 рожок полубублик 450г                 </t>
  </si>
  <si>
    <t xml:space="preserve">Шебекинские №002 спагетти 450г                         </t>
  </si>
  <si>
    <t>КРУПЫ</t>
  </si>
  <si>
    <t xml:space="preserve">Крупа б/п горох колотый 80г*5 (Гудвилл) 102            </t>
  </si>
  <si>
    <t xml:space="preserve">Крупа б/п гречн. ядрица 80г*5 (Гудвилл) 101            </t>
  </si>
  <si>
    <t xml:space="preserve">Геркулес овсяные хлопья 30кг                           </t>
  </si>
  <si>
    <t xml:space="preserve">Горох колотый  50 кг                                   </t>
  </si>
  <si>
    <t xml:space="preserve">Гречневая  50кг                                        </t>
  </si>
  <si>
    <t xml:space="preserve">Гречневая  50кг (на фасовку)                           </t>
  </si>
  <si>
    <t xml:space="preserve">Манная  50кг                                           </t>
  </si>
  <si>
    <t xml:space="preserve">Перловая  50кг                                         </t>
  </si>
  <si>
    <t xml:space="preserve">Пшено  1с 50 кг                                        </t>
  </si>
  <si>
    <t xml:space="preserve">Рис  25кг длиннозерный                                 </t>
  </si>
  <si>
    <t xml:space="preserve">Рис  25кг круглозерный                                 </t>
  </si>
  <si>
    <t xml:space="preserve">Рис  25кг обр.паром длиннозерный                       </t>
  </si>
  <si>
    <t xml:space="preserve">Ячневая  40кг                                          </t>
  </si>
  <si>
    <t xml:space="preserve">Кукурузные хлопья для детского питания 400г (Гудвилл)  </t>
  </si>
  <si>
    <t xml:space="preserve">Алтайская сказка Гречневая экстра 800г 203             </t>
  </si>
  <si>
    <t xml:space="preserve">Алтайская сказка крупа Манная"М" 700г 205              </t>
  </si>
  <si>
    <t>Алтайская сказка крупа пшеничная полтавская №4 600г 110</t>
  </si>
  <si>
    <t xml:space="preserve">Горох колотый 800г(Алтайская сказка)                   </t>
  </si>
  <si>
    <t xml:space="preserve">Гречневая 800г (Гудвилл)                               </t>
  </si>
  <si>
    <t xml:space="preserve">Манная 700г (Гудвилл)                                  </t>
  </si>
  <si>
    <t xml:space="preserve">Рис круглозерный 800г (Гудвилл)                        </t>
  </si>
  <si>
    <t xml:space="preserve">Рис пропаренный 800г (Гудвилл)                         </t>
  </si>
  <si>
    <t xml:space="preserve">Хлопья Гудвилл многозлаковые(3 злака) 400г             </t>
  </si>
  <si>
    <t xml:space="preserve">Хлопья Гудвилл овсянные 400г НТВ тв/уп 146             </t>
  </si>
  <si>
    <t xml:space="preserve">Хлопья Гудвилл рисовые 400 НТВ тв/уп 134               </t>
  </si>
  <si>
    <t xml:space="preserve">Геркулес 400г (Алейка)                                 </t>
  </si>
  <si>
    <t xml:space="preserve">Хлопья б/п овсяные 400г (Алейск.)                      </t>
  </si>
  <si>
    <t xml:space="preserve">Хлопья б/п смесь 4 злаков 400г (Алейск.)               </t>
  </si>
  <si>
    <t xml:space="preserve">Ассорти круп 500г (ТМ PROSTO)                          </t>
  </si>
  <si>
    <t xml:space="preserve">Рис &amp; Греча 500г (ТМ PROSTO)                           </t>
  </si>
  <si>
    <t xml:space="preserve">Рис Девзира 800г(ТМ Националь)                         </t>
  </si>
  <si>
    <t xml:space="preserve">Рис Для каши 800г(ТМ Агрокультура)                     </t>
  </si>
  <si>
    <t xml:space="preserve">Рис для плова ТМ"Националь" 900г                       </t>
  </si>
  <si>
    <t xml:space="preserve">Рис Здоровье 800г(ТМ Националь)                        </t>
  </si>
  <si>
    <t xml:space="preserve">Рис Золотистый ТМ"Националь" 900г                      </t>
  </si>
  <si>
    <t xml:space="preserve">Рис пропаренный №1 800г(ТМ Агрокультура)               </t>
  </si>
  <si>
    <t xml:space="preserve">Рис Ризотто 500г (Ангстрем)                            </t>
  </si>
  <si>
    <t xml:space="preserve">Хлопья 5 злаков мелкие"Русский завтрак"400г            </t>
  </si>
  <si>
    <t xml:space="preserve">Горох колотый 800г Прозапас                            </t>
  </si>
  <si>
    <t xml:space="preserve">Гречневая 800г Прозапас                                </t>
  </si>
  <si>
    <t xml:space="preserve">Кукурузная 700г Прозапас                               </t>
  </si>
  <si>
    <t xml:space="preserve">Манная 700г Прозапас                                   </t>
  </si>
  <si>
    <t xml:space="preserve">Перловая 800г Прозапас                                 </t>
  </si>
  <si>
    <t xml:space="preserve">Пшеничная 600г мягкая Прозапас                         </t>
  </si>
  <si>
    <t xml:space="preserve">Пшено шлифованное 800г Прозапас                        </t>
  </si>
  <si>
    <t xml:space="preserve">Рис Краснодарский 800г Прозапас                        </t>
  </si>
  <si>
    <t xml:space="preserve">Рис пропаренный 800г Прозапас                          </t>
  </si>
  <si>
    <t xml:space="preserve">Ячневая 600г Прозапас                                  </t>
  </si>
  <si>
    <t xml:space="preserve">Пшено шлифованное МАКФА 800г м/уп                      </t>
  </si>
  <si>
    <t xml:space="preserve">Хлопья Гудвилл гречневые 420г НТВ тв/уп 130            </t>
  </si>
  <si>
    <t>Гудвилл</t>
  </si>
  <si>
    <t xml:space="preserve">Геркулес с овсяными отрубями 380г (Гудвилл)            </t>
  </si>
  <si>
    <t>Калманский комбинат хлебопродуктов</t>
  </si>
  <si>
    <t xml:space="preserve">Гречневая ядрица 3кг(Калманский КХ)                    </t>
  </si>
  <si>
    <t xml:space="preserve">Рис 3кг круглый Краснодарский(Калманский КХ)           </t>
  </si>
  <si>
    <t>Образ жизни</t>
  </si>
  <si>
    <t xml:space="preserve">Смесь круп Интеллект 350г                              </t>
  </si>
  <si>
    <t>Петербургский МК</t>
  </si>
  <si>
    <t xml:space="preserve">Хлопья овсяные НТВ "Ясно солнышко" 400г                </t>
  </si>
  <si>
    <t>ТМ  Алтайский вкус</t>
  </si>
  <si>
    <t xml:space="preserve">Хлопья овсяные с курагой 300г Алтайский вкус           </t>
  </si>
  <si>
    <t xml:space="preserve">Хлопья овсяные с черносливом 300г Алтайский вкус       </t>
  </si>
  <si>
    <t>ТМ УВЕЛКА</t>
  </si>
  <si>
    <t xml:space="preserve">Крупа б/п Гречневая ядрица "экстра" 5*80г(Увелка)      </t>
  </si>
  <si>
    <t xml:space="preserve">Крупа б/п Пшеничная 5*80г(Увелка)                      </t>
  </si>
  <si>
    <t xml:space="preserve">Крупа б/п Рис длиннозерн.обр.паром 5*80г(Увелка)       </t>
  </si>
  <si>
    <t xml:space="preserve">УВЕЛКА чечевица 5*80г                                  </t>
  </si>
  <si>
    <t xml:space="preserve">Рис  25кг круглозерный ГОСТ (на фасовку)               </t>
  </si>
  <si>
    <t xml:space="preserve">Гречневая 1,5кг "С Алтая на здоровье"                  </t>
  </si>
  <si>
    <t xml:space="preserve">Гречневая ядрица сорт2 700г                            </t>
  </si>
  <si>
    <t xml:space="preserve">Пшено 1с 800г "С Алтая на здоровье"                    </t>
  </si>
  <si>
    <t xml:space="preserve">Рис круглозерный 800г"С Алтая на здоровье"             </t>
  </si>
  <si>
    <t>МОРЕПРОДУКТЫ</t>
  </si>
  <si>
    <t xml:space="preserve">Морс.кап.-салат 200-220г                               </t>
  </si>
  <si>
    <t>Икорная закуска №1 икра красная/черная имитир.180г банк</t>
  </si>
  <si>
    <t xml:space="preserve">Икорная закуска №1 красная 113г пласт.шайба            </t>
  </si>
  <si>
    <t>Икорная самба икра красная имитир.с майонез.соусом 180г</t>
  </si>
  <si>
    <t xml:space="preserve">Тайна океана икорная Самба 120г красная                </t>
  </si>
  <si>
    <t xml:space="preserve">Тайна океана икра черная имитир. 120г д/пак            </t>
  </si>
  <si>
    <t xml:space="preserve">Салат из морской капусты 220г(Маяк)№6                  </t>
  </si>
  <si>
    <t xml:space="preserve">Краб. мясо 200г (ESVA) аналог                          </t>
  </si>
  <si>
    <t xml:space="preserve">Краб. мясо 200г (М.замок) аналог                       </t>
  </si>
  <si>
    <t xml:space="preserve">Краб. палочки 100г (М.замок) аналог                    </t>
  </si>
  <si>
    <t xml:space="preserve">Краб. палочки 200г (ESVA) аналог                       </t>
  </si>
  <si>
    <t xml:space="preserve">Краб. палочки 200г (М.замок) аналог                    </t>
  </si>
  <si>
    <t xml:space="preserve">Креветки Королевские н/р в/м 500г                      </t>
  </si>
  <si>
    <t>ПОЛУФАБРИКАТЫ РЫБНЫЕ</t>
  </si>
  <si>
    <t xml:space="preserve">Палочки рыбные в панировке (ПСР)                       </t>
  </si>
  <si>
    <t xml:space="preserve">Треугольники трески в панировке (ПСР)                  </t>
  </si>
  <si>
    <t>Бийский рыбозавод</t>
  </si>
  <si>
    <t xml:space="preserve">Котлеты рыбные из горбуши 300г(Бийский рыбозавод)      </t>
  </si>
  <si>
    <t xml:space="preserve">Котлеты рыбные из минтая 300г (Бийский рыбозад)        </t>
  </si>
  <si>
    <t xml:space="preserve">Котлеты рыбные из щуки 300г (Бийский рыбозавод)        </t>
  </si>
  <si>
    <t xml:space="preserve">Горбуша потр.св./м (22) 2пл.                           </t>
  </si>
  <si>
    <t xml:space="preserve">Горбуша потр.св./м б/гол.1пл.)                         </t>
  </si>
  <si>
    <t xml:space="preserve">КАМБАЛА свежеморож.21+НПСГ 1пласт(11кг)                </t>
  </si>
  <si>
    <t xml:space="preserve">Минтай н/р мор.штучн.заморозки                         </t>
  </si>
  <si>
    <t xml:space="preserve">Минтай св./м (14) б/гол.                               </t>
  </si>
  <si>
    <t xml:space="preserve">Минтай св./м (24) 2пл. б/гол. 25+                      </t>
  </si>
  <si>
    <t xml:space="preserve">Минтай св./м н/р L35-40см вес.                         </t>
  </si>
  <si>
    <t xml:space="preserve">Навага св./м н/р 21+1пласт(11кг)                       </t>
  </si>
  <si>
    <t xml:space="preserve">Путассу св./м н/р (29) 2пл*14,5кг Фарерские острова.   </t>
  </si>
  <si>
    <t xml:space="preserve">Путассу св./м н/р 1пл*14,5кг Фарерские острова.        </t>
  </si>
  <si>
    <t xml:space="preserve">Сельдь св./м т/о (13) 2пл. 27+                         </t>
  </si>
  <si>
    <t xml:space="preserve">Сельдь св./м т/о (22) 2пл. 27+                         </t>
  </si>
  <si>
    <t xml:space="preserve">Скумбрия св./м 200-400 (20) 1пл.                       </t>
  </si>
  <si>
    <t xml:space="preserve">Скумбрия св./м 400-600 (20) 2пл.                       </t>
  </si>
  <si>
    <t xml:space="preserve">Скумбрия св./м пласт 10кг                              </t>
  </si>
  <si>
    <t xml:space="preserve">Кальмар св./м (22) тушка 2пл.                          </t>
  </si>
  <si>
    <t>фасовка Прайд</t>
  </si>
  <si>
    <t xml:space="preserve">Горбуша потр.св./м с/гол. штучная заморозка            </t>
  </si>
  <si>
    <t xml:space="preserve">ГОРБУША свежемор.ПСГ 1пласт(11кг)                      </t>
  </si>
  <si>
    <t xml:space="preserve">Кальмар св./м тушка пласт11кг                          </t>
  </si>
  <si>
    <t xml:space="preserve">Сельдь св./м (6,5кг) 1пл.27+                           </t>
  </si>
  <si>
    <t xml:space="preserve">СКУМБРИЯ свежемор.штучная заморозка                    </t>
  </si>
  <si>
    <t>РЫБА СОЛЕНАЯ</t>
  </si>
  <si>
    <t xml:space="preserve">Сельдь филе"Большой улов"в масле 500г (ТМ Бриз)        </t>
  </si>
  <si>
    <t>РЫБНАЯ ИКРА</t>
  </si>
  <si>
    <t xml:space="preserve">Икра лососевая 120г (Невод) ж/б СТО                    </t>
  </si>
  <si>
    <t xml:space="preserve">Икра лососевая 75г ж/б СТО                             </t>
  </si>
  <si>
    <t xml:space="preserve">Икра минтая стерилиз.120г ж/б(Смак)                    </t>
  </si>
  <si>
    <t xml:space="preserve">Икра трески стерилиз.120г ж/б(Смак)                    </t>
  </si>
  <si>
    <t xml:space="preserve">Икра лосос.95г ж/б СТО (Невод ТПК)                     </t>
  </si>
  <si>
    <t>РЫБНЫЕ КОНСЕРВЫ</t>
  </si>
  <si>
    <t>Тефтели рыбные в том/соусе"Хорошие консервы"235г ТУ(Ком</t>
  </si>
  <si>
    <t>Фрикадельки рыбные в том/соусе"Хорошие Консервы" 235г Т</t>
  </si>
  <si>
    <t xml:space="preserve">Сардина атл.д/м 240г ГОСТ ж/б(Хозяин Балтики)          </t>
  </si>
  <si>
    <t xml:space="preserve">Скумбрия атл.нат.д/м 240г ГОСТ ж/б(Хозяин Балтики)     </t>
  </si>
  <si>
    <t xml:space="preserve">Горбуша нат. 240г ж/б(Рыбпромпродукт)                  </t>
  </si>
  <si>
    <t xml:space="preserve">Килька Балтийская обж.т/с ключ 240г( ТМ Капитан морей) </t>
  </si>
  <si>
    <t xml:space="preserve">Килька в том,соусе 240г( ТМ Капитан морей)             </t>
  </si>
  <si>
    <t>Овощи с лососем по-итальянски в том.соусе220г(Капитан м</t>
  </si>
  <si>
    <t xml:space="preserve">Паштет шпротный 160г( ТМ Капитан морей)                </t>
  </si>
  <si>
    <t xml:space="preserve">Сайра в том.соусе 250г( ТМ Капитан морей)              </t>
  </si>
  <si>
    <t xml:space="preserve">Сайра тих.нат.с д/м 245г( ТМ Капитан морей)            </t>
  </si>
  <si>
    <t xml:space="preserve">Сайра тихоок. нат. 245г( ТМ Капитан морей)             </t>
  </si>
  <si>
    <t xml:space="preserve">Сардина атл. нат.с д/м 250г( ТМ Капитан морей)         </t>
  </si>
  <si>
    <t xml:space="preserve">Сардинелла атл. нат.с д/м 250г( ТМ Капитан морей)      </t>
  </si>
  <si>
    <t xml:space="preserve">Сардинелла в т/с с овощами 250г( ТМ Капитан морей)     </t>
  </si>
  <si>
    <t xml:space="preserve">Сельдь атл. нат.с д/м 250г( ТМ Капитан морей)          </t>
  </si>
  <si>
    <t xml:space="preserve">Семга кусочками нат.ключ 240г( ТМ Капитан морей)       </t>
  </si>
  <si>
    <t xml:space="preserve">Скумбрия атл. нат.с д/м 250г( ТМ Капитан морей)        </t>
  </si>
  <si>
    <t xml:space="preserve">Скумбрия в т/с с овощами 250г( ТМ Капитан морей)       </t>
  </si>
  <si>
    <t xml:space="preserve">Скумбрия в том.соусе 250г( ТМ Капитан морей)           </t>
  </si>
  <si>
    <t xml:space="preserve">Тефтели рыбные в том,соусе 240г( ТМ Капитан морей)     </t>
  </si>
  <si>
    <t xml:space="preserve">Тунец натур.250г( ТМ Капитан морей)                    </t>
  </si>
  <si>
    <t xml:space="preserve">Фрикадельки рыбные в том.соусе 250г( ТМ Капитан морей) </t>
  </si>
  <si>
    <t xml:space="preserve">Шпроты в масле 160г( ТМ Капитан морей)                 </t>
  </si>
  <si>
    <t xml:space="preserve">Шпроты в масле ключ 160г ( ТМ Капитан морей)           </t>
  </si>
  <si>
    <t xml:space="preserve">Икра и печень минтая 125г ключ(Маяк)                   </t>
  </si>
  <si>
    <t xml:space="preserve">Кильки в т/с 240г (Волна)                              </t>
  </si>
  <si>
    <t xml:space="preserve">Печень трески по-приморски 230г                        </t>
  </si>
  <si>
    <t xml:space="preserve">Сайра нат.с доб.масла 250г (Россия)                    </t>
  </si>
  <si>
    <t xml:space="preserve">Сайра натуральная 240г(Россия)                         </t>
  </si>
  <si>
    <t>ГЛАВПРОДУКТ</t>
  </si>
  <si>
    <t xml:space="preserve">Горбуша Натуральная 240г(Главпродукт №5)               </t>
  </si>
  <si>
    <t xml:space="preserve">Тунец натуральный(ГП №38) 185г                         </t>
  </si>
  <si>
    <t>Доброфлот</t>
  </si>
  <si>
    <t xml:space="preserve">Горбуша натуральная №6 245г ТМ Доброфлот               </t>
  </si>
  <si>
    <t xml:space="preserve">Сайра натуральная с д/м 245г ТМ Доброфлот              </t>
  </si>
  <si>
    <t xml:space="preserve">Сардина т/о(иваси) натур.245г ТМ Доброфлот             </t>
  </si>
  <si>
    <t xml:space="preserve">Сельдь натуральная 245г ТМ Доброфлот                   </t>
  </si>
  <si>
    <t xml:space="preserve">Сельдь натуральная с д/м 245г ТМ Доброфлот             </t>
  </si>
  <si>
    <t>ДРУГИЕ ПРОИЗВОДИТЕЛИ</t>
  </si>
  <si>
    <t xml:space="preserve">Сайра нат. 245г                                        </t>
  </si>
  <si>
    <t xml:space="preserve">Сайра нат. с д/м 250г                                  </t>
  </si>
  <si>
    <t xml:space="preserve">Тунец кусоч.в масле 185г ключ Ультрамарин ГОСТ         </t>
  </si>
  <si>
    <t>ОТ ИВАНЫЧА ТМ</t>
  </si>
  <si>
    <t xml:space="preserve">Бычки в т/с 240г ж/б (От Иваныча)                      </t>
  </si>
  <si>
    <t xml:space="preserve">Сардина нат д/м 250г ж/б (От Иваныча)                  </t>
  </si>
  <si>
    <t xml:space="preserve">Сардинелла нат д/м 250г ж/б(От Иваныча)                </t>
  </si>
  <si>
    <t xml:space="preserve">Тефтели в т/с 240г(От Иваныча)                         </t>
  </si>
  <si>
    <t>РЫБНЫЕ ПРЕСЕРВЫ</t>
  </si>
  <si>
    <t>Салат Любительский в майонезе 220г (м.кап.,горб.,морк..</t>
  </si>
  <si>
    <t xml:space="preserve">Сельдь Матье с луком в масле 150г(ТМ БРИЗ)             </t>
  </si>
  <si>
    <t xml:space="preserve">Сельдь Матье с пряностями в масле 150г(ТМ Бриз)        </t>
  </si>
  <si>
    <t>БАЛТИЙСКИЙ БЕРЕГ</t>
  </si>
  <si>
    <t xml:space="preserve">Килька п/п Балтийская 400г Балтийский берег            </t>
  </si>
  <si>
    <t xml:space="preserve">Тюлька по-Севастопольски п/п 400г Балтийский берег     </t>
  </si>
  <si>
    <t>САЛАТЫ</t>
  </si>
  <si>
    <t xml:space="preserve">Морская капуста в сырном соусе 250г Балтийский берег   </t>
  </si>
  <si>
    <t xml:space="preserve">Салат из мор.кап.Витаминный 250г Балтийский берег      </t>
  </si>
  <si>
    <t xml:space="preserve">Морковь в маринаде острая с добав.масла 220(ТМ Бриз)   </t>
  </si>
  <si>
    <t xml:space="preserve">Морковь в маринаде с добав.масла 220(ТМ Бриз)          </t>
  </si>
  <si>
    <t xml:space="preserve">Морск.капуста в майонезе с морк./чесноком250(ТМ Бриз)  </t>
  </si>
  <si>
    <t>КОЛБАСЫ, КОЛБАСНЫЕ ИЗДЕЛИЯ</t>
  </si>
  <si>
    <t>Атяшевский МПК</t>
  </si>
  <si>
    <t xml:space="preserve">Ветчина из бедра индейки 0,5кг(Атяшевский МК)          </t>
  </si>
  <si>
    <t xml:space="preserve">Ветчина Рубленая 500г Атяшево                          </t>
  </si>
  <si>
    <t xml:space="preserve">Колбаса варёная Деревенская 500г Атяшево               </t>
  </si>
  <si>
    <t xml:space="preserve">Колбаса варёная Деревенская со шпиком 500г Атяшево     </t>
  </si>
  <si>
    <t xml:space="preserve">Колбаса Докторская ГОСТ 0,5кг(Атяшевский МПК)          </t>
  </si>
  <si>
    <t xml:space="preserve">Колбаса ливерная Печёночная 250г Атяшево               </t>
  </si>
  <si>
    <t xml:space="preserve">Колбаса Молочная ГОСТ 0,5кг(Атяшевский МПК)            </t>
  </si>
  <si>
    <t xml:space="preserve">Колбаса Чесночная п/к в/у 200г Атяшево                 </t>
  </si>
  <si>
    <t xml:space="preserve">Паштет Печеночный 150г                                 </t>
  </si>
  <si>
    <t xml:space="preserve">Салями Владимирская п/к в/у 350г Атяшево               </t>
  </si>
  <si>
    <t xml:space="preserve">Сервелат Кремлевский в/к в/у 350г                      </t>
  </si>
  <si>
    <t xml:space="preserve">Сервелат Швейцарский в/к в/у 350г Атяшево              </t>
  </si>
  <si>
    <t>МЯСНЫЕ ДЕЛИКАТЕСЫ</t>
  </si>
  <si>
    <t xml:space="preserve">Холодец Русский 250г (Холодушка)                       </t>
  </si>
  <si>
    <t>МЯСНЫЕ КОНСЕРВЫ</t>
  </si>
  <si>
    <t xml:space="preserve">Говядина 338г (Бийск) в/с ГОСТ                         </t>
  </si>
  <si>
    <t xml:space="preserve">Паштет 100г Мясо индейки (Бийск)                       </t>
  </si>
  <si>
    <t xml:space="preserve">Паштет 100г Печеночный (Бийск) ГОСТ                    </t>
  </si>
  <si>
    <t xml:space="preserve">Свинина 338г (Бийск) в/с Экстра с ключом               </t>
  </si>
  <si>
    <t xml:space="preserve">Колбаса баночная по-докторски 240г                     </t>
  </si>
  <si>
    <t xml:space="preserve">Крылышки куриные гриль 300г                            </t>
  </si>
  <si>
    <t xml:space="preserve">Крылышки куриные обжаренные в соусе терияки 325г       </t>
  </si>
  <si>
    <t>Потрошки куриные по-домашнему в собст.соку 340г Семейны</t>
  </si>
  <si>
    <t xml:space="preserve">Чахохбили 340г Семейный бюджет                         </t>
  </si>
  <si>
    <t xml:space="preserve">Языки свиные желе 250г ж.б  ГЛАВПРОДУКТ ГОСТ           </t>
  </si>
  <si>
    <t xml:space="preserve">Говядина Богатырская 325г(Йошкар-Олинский МК)          </t>
  </si>
  <si>
    <t xml:space="preserve">Говядина тушеная в/с 325г(Йошкар-Олинский МК)          </t>
  </si>
  <si>
    <t xml:space="preserve">Гуляш свиной с томатным cоусом №8 325г(Йошкар-Олинский </t>
  </si>
  <si>
    <t>Паштет печен.с копченостями 100г(Йошкар-Олинский МК) кл</t>
  </si>
  <si>
    <t xml:space="preserve">Паштет печен.с сыром 100г(Йошкар-Олинский МК) ключ     </t>
  </si>
  <si>
    <t>Паштет печеночный со слив.маслом 100г(Йошкар-Олинский М</t>
  </si>
  <si>
    <t xml:space="preserve">Свинина тушеная в/с 325г(Йошкар-Олинский МК)           </t>
  </si>
  <si>
    <t xml:space="preserve">Мясо цып. в с/с 325г (Калининград)                     </t>
  </si>
  <si>
    <t xml:space="preserve">Ветчина Домашняя лит.с/к 230г                          </t>
  </si>
  <si>
    <t xml:space="preserve">Говядина 325г "ОВА" ГОСТ в/с                           </t>
  </si>
  <si>
    <t xml:space="preserve">Свинина 325г "ОВА" Богатырская ТУ без сои              </t>
  </si>
  <si>
    <t xml:space="preserve">Говядина 338г (Байкальская) в/с ГОСТ                   </t>
  </si>
  <si>
    <t xml:space="preserve">Свинина 338г в/с ГОСТ Байкальская                      </t>
  </si>
  <si>
    <t xml:space="preserve">Паштет  печеночный 100г "Bon Appetit"                  </t>
  </si>
  <si>
    <t xml:space="preserve">Паштет  HAME Деликатесный из индейки 105г              </t>
  </si>
  <si>
    <t xml:space="preserve">Паштет  HAME Деликатесный с чесноком 105г              </t>
  </si>
  <si>
    <t xml:space="preserve">Каша 325г  гречневая с говядиной  (От Иваныча)         </t>
  </si>
  <si>
    <t xml:space="preserve">Каша 325г  перловая с говядиной  (От Иваныча)          </t>
  </si>
  <si>
    <t xml:space="preserve">Паштет печен.Пражский 100г(Кусокъ)№1 ключ              </t>
  </si>
  <si>
    <t xml:space="preserve">Паштет печен.Эстонский 100г(Кусокъ)№1 ключ             </t>
  </si>
  <si>
    <t xml:space="preserve">Фарш колбасный Краковский 325г(от Иваныча)             </t>
  </si>
  <si>
    <t xml:space="preserve">Баранина тушеная высший сорт ГОСТ ж/б 338 гр           </t>
  </si>
  <si>
    <t xml:space="preserve">Говядина с овощным ассорти ГОСТ ж/б 340г               </t>
  </si>
  <si>
    <t xml:space="preserve">Мясо индеек в собст.соку ГОСТ 350г ж/б                 </t>
  </si>
  <si>
    <t>КУРГАНСКИЙ МК</t>
  </si>
  <si>
    <t>Консервы мясные из субпродуктов Печень говяжья в собст.</t>
  </si>
  <si>
    <t>МЯСО СВЕЖЕМОРОЖЕНОЕ</t>
  </si>
  <si>
    <t xml:space="preserve">Бедро куриное (10кг) фас                               </t>
  </si>
  <si>
    <t xml:space="preserve">Голень куриная (9кг) фас                               </t>
  </si>
  <si>
    <t xml:space="preserve">Головы куриные очищ.(12) фас                           </t>
  </si>
  <si>
    <t xml:space="preserve">Грудка куриная (9кг) фас                               </t>
  </si>
  <si>
    <t xml:space="preserve">Желудки куриные очищ.(10) фас                          </t>
  </si>
  <si>
    <t xml:space="preserve">Крыло куриное 9кг фас.                                 </t>
  </si>
  <si>
    <t xml:space="preserve">Ноги куриные (10кг) фас                                </t>
  </si>
  <si>
    <t xml:space="preserve">Окорочок куриный 9кг фас.                              </t>
  </si>
  <si>
    <t xml:space="preserve">Сердце куриное (10кг) фас                              </t>
  </si>
  <si>
    <t xml:space="preserve">Фарш куриный (10) фас                                  </t>
  </si>
  <si>
    <t xml:space="preserve">Филе куриное п/ф(10кг) фас                             </t>
  </si>
  <si>
    <t xml:space="preserve">Цыплята бройлер (Алтайский бройлер) 1 кат.             </t>
  </si>
  <si>
    <t xml:space="preserve">Бедро ЦБ ТУ(зам/подл) вес                              </t>
  </si>
  <si>
    <t xml:space="preserve">Голень ЦБ ТУ(зам/подл) вес                             </t>
  </si>
  <si>
    <t xml:space="preserve">Куриные желудки ЦБ Хорошее дело зам.подложка 500г      </t>
  </si>
  <si>
    <t xml:space="preserve">Печень ЦБ Хорошее дело зам.подложка 500г               </t>
  </si>
  <si>
    <t xml:space="preserve">Фарш куриный Хорошее дело зам.вак. 500г                </t>
  </si>
  <si>
    <t xml:space="preserve">Бедро ЦБ зам подложка 900 гр ТП                        </t>
  </si>
  <si>
    <t xml:space="preserve">Головы куриные 1000 гр зам пакет ТП                    </t>
  </si>
  <si>
    <t xml:space="preserve">Грудка ЦБ зам подложка 900 гр ТП                       </t>
  </si>
  <si>
    <t xml:space="preserve">Крыло ЦБ зам подложка 900 гр ТП                        </t>
  </si>
  <si>
    <t xml:space="preserve">Набор для бульона зам пакет 1000 гр ТП                 </t>
  </si>
  <si>
    <t xml:space="preserve">Набор для тушения 1000 гр зам пакет ТП                 </t>
  </si>
  <si>
    <t xml:space="preserve">Набор для чахохбили зам пакет 1000 гр. ТП              </t>
  </si>
  <si>
    <t xml:space="preserve">Печень говяжья  с/м (14кг)                             </t>
  </si>
  <si>
    <t xml:space="preserve">Печень куриная зам подложка 900 гр ТП                  </t>
  </si>
  <si>
    <t xml:space="preserve">Сердце куриное зам подложка 900 гр ТП                  </t>
  </si>
  <si>
    <t xml:space="preserve">Тушка ЦБ "Чамзинка" д/жарения инд.пак.                 </t>
  </si>
  <si>
    <t xml:space="preserve">Тушка ЦБ 1 сорт зам пакет ТП                           </t>
  </si>
  <si>
    <t xml:space="preserve">Тушка ЦБ ГОСТ Хорошее дело м/к(зам/подл) вес.          </t>
  </si>
  <si>
    <t xml:space="preserve">Тушка ЦБ Хорошее Дело ГОСТ зам/пак (13,5кг)            </t>
  </si>
  <si>
    <t xml:space="preserve">Филе ЦБ зам подложка 900 гр ТП                         </t>
  </si>
  <si>
    <t xml:space="preserve">Шеи куриные 1000 гр зам пакет ТП                       </t>
  </si>
  <si>
    <t>Кудряшовский МК</t>
  </si>
  <si>
    <t xml:space="preserve">Бифштекс (Кудряшовский МК)                             </t>
  </si>
  <si>
    <t xml:space="preserve">Котлета натуральня с кост.(зам.упак)                   </t>
  </si>
  <si>
    <t xml:space="preserve">Купаты Домашние (Кудряшовский МК)                      </t>
  </si>
  <si>
    <t xml:space="preserve">Набор д/бульона свиной(Кудряшовский МК)                </t>
  </si>
  <si>
    <t xml:space="preserve">Набор д/хаша(Кудряшовский МК)                          </t>
  </si>
  <si>
    <t xml:space="preserve">Рагу по-домашнему(Кудряшовский МК)                     </t>
  </si>
  <si>
    <t xml:space="preserve">Ребрышки для гриля замор.уп.(Кудряшовский МК)          </t>
  </si>
  <si>
    <t xml:space="preserve">Ребрышки замор.уп.(Кудряшовский МК)                    </t>
  </si>
  <si>
    <t xml:space="preserve">Свинина для тушения(зам.упак)                          </t>
  </si>
  <si>
    <t xml:space="preserve">Фарш"Домашний"500г замор.уп.(Кудряшовский МК)          </t>
  </si>
  <si>
    <t xml:space="preserve">Фрикадельки (зам.упак.)                                </t>
  </si>
  <si>
    <t xml:space="preserve">Шницель свиной (КМК)зам.вес.                           </t>
  </si>
  <si>
    <t>Морозовская ПФ</t>
  </si>
  <si>
    <t xml:space="preserve">Фарш индейки"Особый"0,9кг                              </t>
  </si>
  <si>
    <t>СОСИСКИ, САРДЕЛЬКИ</t>
  </si>
  <si>
    <t xml:space="preserve">Сосиски Дорожные МГА 0,6кг(Торбеево)                   </t>
  </si>
  <si>
    <t>СОСИСКИ, САРДЕЛЬКИ ЗАМОРОЖЕННЫЕ</t>
  </si>
  <si>
    <t>МИКОЯН ТМ</t>
  </si>
  <si>
    <t xml:space="preserve">Сосиски Гриль 400г (Микоян)                            </t>
  </si>
  <si>
    <t xml:space="preserve">Сосиски Губернские ряды 400г замор.2ряда(Микоян)       </t>
  </si>
  <si>
    <t xml:space="preserve">Сосиски СЫТНЫЕ зам.2ряд. 380г                          </t>
  </si>
  <si>
    <t xml:space="preserve">Сосиски Южные 380г (Москва)                            </t>
  </si>
  <si>
    <t>ПЛОДООВОЩНЫЕ КОНСЕРВЫ</t>
  </si>
  <si>
    <t xml:space="preserve">Горош. зел. Фрау Марта 310г                            </t>
  </si>
  <si>
    <t xml:space="preserve">Горош. зел. Шесть соток 425г                           </t>
  </si>
  <si>
    <t xml:space="preserve">Кукур. Бондюэль 150г                                   </t>
  </si>
  <si>
    <t xml:space="preserve">Кукур. Бондюэль 340г                                   </t>
  </si>
  <si>
    <t xml:space="preserve">Кукур. Фрау Марта 310г                                 </t>
  </si>
  <si>
    <t xml:space="preserve">Кукур. Шесть соток 425г                                </t>
  </si>
  <si>
    <t xml:space="preserve">Кукуруза сахарная в зёрнах 300г                        </t>
  </si>
  <si>
    <t xml:space="preserve">Грибное аасорти Lutik 580мл ст.б.                      </t>
  </si>
  <si>
    <t xml:space="preserve">Грузди отборные Lutik 580мл ст.б.                      </t>
  </si>
  <si>
    <t>Ассорти овощное Дядя Ваня марин. огурцы+томаты 1800г ст</t>
  </si>
  <si>
    <t xml:space="preserve">ДЯДЯ ВАНЯ Закуска по-тоскански с овощами 460г ст/б     </t>
  </si>
  <si>
    <t xml:space="preserve">ДЯДЯ ВАНЯ Закусочка венгерская 460г ст/б               </t>
  </si>
  <si>
    <t xml:space="preserve">ДЯДЯ ВАНЯ Лечо натуральное закарпатское 680г ст/б      </t>
  </si>
  <si>
    <t xml:space="preserve">Закуска Дядя Ваня Баварская 460г                       </t>
  </si>
  <si>
    <t xml:space="preserve">Закусочка Дядя Ваня Барселона 350г                     </t>
  </si>
  <si>
    <t xml:space="preserve">Закусочка Дядя Ваня Стокгольм 460г                     </t>
  </si>
  <si>
    <t xml:space="preserve">Лобио Дядя Ваня Старый Тифлис 460г                     </t>
  </si>
  <si>
    <t xml:space="preserve">Огурцы Дядя Ваня марин. слабокислые 1800г ст/б         </t>
  </si>
  <si>
    <t xml:space="preserve">Перец Дядя Ваня Сладкий 680г                           </t>
  </si>
  <si>
    <t xml:space="preserve">Перец Дядя Ваня Халапенью 350г                         </t>
  </si>
  <si>
    <t xml:space="preserve">Томаты Дядя Ваня марин.красные,бурые 1800г ст/б        </t>
  </si>
  <si>
    <t xml:space="preserve">Фасоль Дядя Ваня по-Домашнему 460г                     </t>
  </si>
  <si>
    <t xml:space="preserve">Горош. зел. Золото Глобуса 425г                        </t>
  </si>
  <si>
    <t xml:space="preserve">Кукур. Золото Глобуса 425г                             </t>
  </si>
  <si>
    <t xml:space="preserve">Маслины Золото глобуса б/кост. 300мл                   </t>
  </si>
  <si>
    <t xml:space="preserve">Огурцы 250г 1-4 см пикули Золотой Глобус               </t>
  </si>
  <si>
    <t xml:space="preserve">Оливки Золото глобуса б/кост. 300мл                    </t>
  </si>
  <si>
    <t xml:space="preserve">Оливки Золото глобуса с креветкой 300мл                </t>
  </si>
  <si>
    <t xml:space="preserve">Оливки Золото глобуса с лимоном 300мл                  </t>
  </si>
  <si>
    <t xml:space="preserve">Оливки Золото глобуса с семгой 300мл                   </t>
  </si>
  <si>
    <t xml:space="preserve">Огурцы ИСКА корнишоны с зеленью 350г                   </t>
  </si>
  <si>
    <t xml:space="preserve">Огурцы ИСКА корнишоны с перчиком чили 350г             </t>
  </si>
  <si>
    <t xml:space="preserve">МАХЕЕВЪТомат. паста Домашняя 1000(950)г твист          </t>
  </si>
  <si>
    <t xml:space="preserve">МАХЕЕВЪТомат. паста Домашняя 180г твист                </t>
  </si>
  <si>
    <t xml:space="preserve">МАХЕЕВЪТомат. паста Домашняя 500г твист                </t>
  </si>
  <si>
    <t xml:space="preserve">Капуста квашеная с клюквой 900г (Разносол)             </t>
  </si>
  <si>
    <t xml:space="preserve">Хренодер 400г (Разносол)                               </t>
  </si>
  <si>
    <t xml:space="preserve">Грибное лукошко Скатерть-самобранка 370мл              </t>
  </si>
  <si>
    <t xml:space="preserve">Маслята марин.Скатерть-самобранка 350г(370мл)          </t>
  </si>
  <si>
    <t xml:space="preserve">Опята марин.Скатерь-самобранка 370мл                   </t>
  </si>
  <si>
    <t xml:space="preserve">Томат. паста 500г (Сибкет)                             </t>
  </si>
  <si>
    <t xml:space="preserve">Томат. паста Помидорка 250г ст.б.                      </t>
  </si>
  <si>
    <t xml:space="preserve">Томат. паста Помидорка 480г ст.б.                      </t>
  </si>
  <si>
    <t xml:space="preserve">Томат. паста Сава 1000г ст.б.                          </t>
  </si>
  <si>
    <t xml:space="preserve">Томат. паста Сава 280г ст.б.                           </t>
  </si>
  <si>
    <t xml:space="preserve">Томат. паста Сава 550г ст.б.                           </t>
  </si>
  <si>
    <t xml:space="preserve">Ассорти огурцы+помидоры Шесть соток 680г               </t>
  </si>
  <si>
    <t xml:space="preserve">Ассорти(помидоры,огурцы) 720мл(Узбекистан)             </t>
  </si>
  <si>
    <t xml:space="preserve">Борщ из свежей капусты 500г(Барко)                     </t>
  </si>
  <si>
    <t xml:space="preserve">Грибы Шамп. рез. Фрау Марта 400г ж/б                   </t>
  </si>
  <si>
    <t xml:space="preserve">Икра из кабачков Фрау Марта 320г                       </t>
  </si>
  <si>
    <t xml:space="preserve">Имбирь маринованный Экстра ToFo 300г                   </t>
  </si>
  <si>
    <t xml:space="preserve">Капуста маринованная с перцем сладким 400г             </t>
  </si>
  <si>
    <t xml:space="preserve">Корнишоны конс.450г Медведь Любимый ст/б               </t>
  </si>
  <si>
    <t xml:space="preserve">Корнишоны С-С мар.хрустящие 370г 3-6см с/б             </t>
  </si>
  <si>
    <t xml:space="preserve">Корнишоны Шесть соток 720г ст/б                        </t>
  </si>
  <si>
    <t xml:space="preserve">Маслины ITLV черные б/к 314мл(280г) ж/б                </t>
  </si>
  <si>
    <t xml:space="preserve">Маслины б/к Фрау Марта 300г ж/б                        </t>
  </si>
  <si>
    <t xml:space="preserve">Маслины Барко б/к 280г ж/б                             </t>
  </si>
  <si>
    <t xml:space="preserve">Огурчики конс.Домашние 680г Медведь Любимый            </t>
  </si>
  <si>
    <t xml:space="preserve">Огурчики Кубаночка мар.360гст/б                        </t>
  </si>
  <si>
    <t xml:space="preserve">Огурчики Медведь Любимый Домашние конс.премиум 1,5л    </t>
  </si>
  <si>
    <t xml:space="preserve">Огурчики С-С мар.хрустящие 720г с/б                    </t>
  </si>
  <si>
    <t xml:space="preserve">Оливки ITLV зеленые б/к 314мл(300г) ж/б                </t>
  </si>
  <si>
    <t xml:space="preserve">Оливки Барко б/к 280г ж/б                              </t>
  </si>
  <si>
    <t xml:space="preserve">Свекольник из свежей капусты 500г(Барко)               </t>
  </si>
  <si>
    <t xml:space="preserve">Том.паста Идеал томат 450г(Узбекистан)                 </t>
  </si>
  <si>
    <t xml:space="preserve">Фасоль красная в том.соус Фрау Марта 310г ж/б          </t>
  </si>
  <si>
    <t xml:space="preserve">Фасоль красная Фрау Марта в с/соку 310г                </t>
  </si>
  <si>
    <t xml:space="preserve">Шампиньоны Медведь Любимый(резанные) 425мл ж/б         </t>
  </si>
  <si>
    <t xml:space="preserve">Щи из свежей капусты 500г(Барко)                       </t>
  </si>
  <si>
    <t>ФРУКТОВО-ЯГОДНЫЕ КОНСЕРВЫ</t>
  </si>
  <si>
    <t xml:space="preserve">Ананасы ISKA консервир.кус. 580г ж.б.                  </t>
  </si>
  <si>
    <t xml:space="preserve">Ананасы ISKA консервир.шайба 580г ж.б.                 </t>
  </si>
  <si>
    <t xml:space="preserve">МАХЕЕВЪ  Джем клубничный  300г                         </t>
  </si>
  <si>
    <t xml:space="preserve">МАХЕЕВЪ  Джем лесные ягоды 300г                        </t>
  </si>
  <si>
    <t xml:space="preserve">МАХЕЕВЪ  Джем персик и манго 300г                      </t>
  </si>
  <si>
    <t xml:space="preserve">МАХЕЕВЪ Джем клубничный 400г стакан                    </t>
  </si>
  <si>
    <t xml:space="preserve">МАХЕЕВЪ Джем малиновый 400г стакан                     </t>
  </si>
  <si>
    <t xml:space="preserve">МАХЕЕВЪ Джем черничный 400г стакан                     </t>
  </si>
  <si>
    <t xml:space="preserve">Брусника протертая с сахаром 280г(САВА ТМ)             </t>
  </si>
  <si>
    <t xml:space="preserve">Варенье Малиновое 300г (САВА ТД)                       </t>
  </si>
  <si>
    <t xml:space="preserve">Варенье облепиховое с имбирем 300г ст/б (САВА ТПК)     </t>
  </si>
  <si>
    <t xml:space="preserve">Варенье черничное с мятой 300г ст/б (САВА ТПК)         </t>
  </si>
  <si>
    <t xml:space="preserve">Варенье Черносмородиновое"Домашнее" 300г (САВА ТД)     </t>
  </si>
  <si>
    <t xml:space="preserve">Джем абрикосовый 300г(САВА)                            </t>
  </si>
  <si>
    <t xml:space="preserve">Джем брусничный с кусочками 300г(САВА)                 </t>
  </si>
  <si>
    <t xml:space="preserve">Джем вишневый с кусочками 300г(САВА)                   </t>
  </si>
  <si>
    <t xml:space="preserve">Джем клубничный с кусочками 300г(САВА)                 </t>
  </si>
  <si>
    <t xml:space="preserve">Джем малиновый с кусочками 300г(САВА)                  </t>
  </si>
  <si>
    <t xml:space="preserve">Джем черничный с кусочками 300г(САВА)                  </t>
  </si>
  <si>
    <t xml:space="preserve">Джем черносмородиновый с кусочками 300г (САВА)         </t>
  </si>
  <si>
    <t xml:space="preserve">Земляника протертая с сах. 280г д/пак (САВА)           </t>
  </si>
  <si>
    <t xml:space="preserve">Повидло  абрикосовое 870г (Сава)                       </t>
  </si>
  <si>
    <t xml:space="preserve">Повидло  вишневое 870г (Сава)                          </t>
  </si>
  <si>
    <t xml:space="preserve">Повидло  земляничное 870г (Сава)                       </t>
  </si>
  <si>
    <t xml:space="preserve">Повидло  персиковое 870г (Сава)                        </t>
  </si>
  <si>
    <t xml:space="preserve">Повидло  яблочное 870г (Сава)                          </t>
  </si>
  <si>
    <t xml:space="preserve">Черника протертая с сахаром 280г (САВА ТМ)             </t>
  </si>
  <si>
    <t>Золото Глобуса</t>
  </si>
  <si>
    <t xml:space="preserve">Персики пол.в/си. 425*24 (Золото Глобуса)              </t>
  </si>
  <si>
    <t xml:space="preserve">Повидло абрикос 600г ст/б Золотой глобус ГОСТ          </t>
  </si>
  <si>
    <t xml:space="preserve">Повидло вишня 600г ст/б Золотой глобус ГОСТ            </t>
  </si>
  <si>
    <t xml:space="preserve">Повидло малина 600г ст/б Золотой глобус ГОСТ           </t>
  </si>
  <si>
    <t xml:space="preserve">Повидло персиковое 600г ст/б Золотой глобус ГОСТ       </t>
  </si>
  <si>
    <t xml:space="preserve">Ананасы РУСЬ ВОСТОЧНАЯ кружочки 580мл                  </t>
  </si>
  <si>
    <t xml:space="preserve">Ананасы РУСЬ ВОСТОЧНАЯ кусочки 580мл                   </t>
  </si>
  <si>
    <t xml:space="preserve">Ассорти фруктовое 580мл Медведь Любимый                </t>
  </si>
  <si>
    <t xml:space="preserve">Варенье Лесные Угодья вишня 230г ст/б                  </t>
  </si>
  <si>
    <t xml:space="preserve">Варенье Лесные Угодья клубника 230г ст/б               </t>
  </si>
  <si>
    <t xml:space="preserve">Варенье Лесные Угодья малина 230г ст/б                 </t>
  </si>
  <si>
    <t xml:space="preserve">Персики Медведь Любимый половинки в сиропе 580мл       </t>
  </si>
  <si>
    <t>КОМПОНЕНТЫ ДЛЯ ВЫПЕЧКИ</t>
  </si>
  <si>
    <t>Аникс-Аппетит</t>
  </si>
  <si>
    <t xml:space="preserve">П/Ф Голень в тесте                                     </t>
  </si>
  <si>
    <t xml:space="preserve">П/Ф Колбаски для жарки Гриль (Аникс-Аппетит)           </t>
  </si>
  <si>
    <t xml:space="preserve">П/Ф Колбаски для жарки Домашние (Аникс-Аппетит)        </t>
  </si>
  <si>
    <t xml:space="preserve">П/Ф Котлета куриная с морковью (Аникс-Аппетит)         </t>
  </si>
  <si>
    <t xml:space="preserve">П/Ф Котлета От Бабушки (Аникс-Аппетит)                 </t>
  </si>
  <si>
    <t xml:space="preserve">П/Ф Котлеты Печёночные (Аникс-Аппетит)                 </t>
  </si>
  <si>
    <t xml:space="preserve">П/Ф Рулетик куриный с омлетом                          </t>
  </si>
  <si>
    <t xml:space="preserve">П/Ф Рыба-филе Царская рыбка                            </t>
  </si>
  <si>
    <t xml:space="preserve">П/Ф Филе куриное для жарки                             </t>
  </si>
  <si>
    <t xml:space="preserve">Рагу куриное б/к (Аникс-Аппетит)                       </t>
  </si>
  <si>
    <t>компоненты д/выпечки</t>
  </si>
  <si>
    <t xml:space="preserve">Вишня без косточки б/з 1кг                             </t>
  </si>
  <si>
    <t xml:space="preserve">Начинка с печенью и морковью (Аникс-Аппетит+)          </t>
  </si>
  <si>
    <t xml:space="preserve">Начинка со вкусом Шоколада 005                         </t>
  </si>
  <si>
    <t xml:space="preserve">Начинка яйцо с зелёным луком (Аникс-Аппетит+)          </t>
  </si>
  <si>
    <t xml:space="preserve">П/Ф Конверт с ветчиной и сыром 100г                    </t>
  </si>
  <si>
    <t xml:space="preserve">П/Ф Косичка с маком 100г Сибирский гурман ПК           </t>
  </si>
  <si>
    <t>П/Ф Пирожок с капустой по-Домашнему 90г Сибирский гурма</t>
  </si>
  <si>
    <t xml:space="preserve">П/Ф Самса с курицей 110г                               </t>
  </si>
  <si>
    <t xml:space="preserve">П/Ф Слойка с малиной 90г                               </t>
  </si>
  <si>
    <t xml:space="preserve">П/Ф Слойка с мясом 90г                                 </t>
  </si>
  <si>
    <t>П/Ф Слойка с начинкой Дуэт (шок-бан.мусс) 70г Сибирский</t>
  </si>
  <si>
    <t xml:space="preserve">П/Ф Слойка с яблоком 90г Сибирский гурман ПК           </t>
  </si>
  <si>
    <t xml:space="preserve">П/Ф Сосиска в тесте 110г                               </t>
  </si>
  <si>
    <t>ШБ Донат глазированный "Шоколад"  со вкусом шоколада 55</t>
  </si>
  <si>
    <t xml:space="preserve">ШБ Донат глазированный"Клубника"со вкусом клубники 58г </t>
  </si>
  <si>
    <t>наполнители д/выпечки</t>
  </si>
  <si>
    <t xml:space="preserve">Земляника джем с кусочками №1088 ведро 5кг             </t>
  </si>
  <si>
    <t>п/ф для выпечки</t>
  </si>
  <si>
    <t xml:space="preserve">Маринад DEL'AR Барбекю быстрого приготовления          </t>
  </si>
  <si>
    <t xml:space="preserve">Начинка Классика со вкусом Сгущенки вареной Т202       </t>
  </si>
  <si>
    <t xml:space="preserve">П/Ф Смесь для приготовления маффинов  Микс DENFAI      </t>
  </si>
  <si>
    <t>П/Ф Смесь для приготовления маффинов Микс Шоколадный DE</t>
  </si>
  <si>
    <t xml:space="preserve">Спаржа 500г                                            </t>
  </si>
  <si>
    <t xml:space="preserve">Фунчоза 500г                                           </t>
  </si>
  <si>
    <t xml:space="preserve">Фунчоза плоская 200г                                   </t>
  </si>
  <si>
    <t>Черкизово ТД</t>
  </si>
  <si>
    <t xml:space="preserve">Тушка цыпленка-бройлера 1с монолит ГВ (Алт.бройлер)    </t>
  </si>
  <si>
    <t>ПОЛУФАБРИКАТЫ ЗАМОРОЖ.МУЧНЫЕ</t>
  </si>
  <si>
    <t xml:space="preserve">Блины Солнцепёк с мясом 420г Сибирский Гурман          </t>
  </si>
  <si>
    <t>Блины Солнцепёк с творожной начинкой и лимоном 360г Сиб</t>
  </si>
  <si>
    <t xml:space="preserve">Блины Солнцепёк сыр и ветчина 420г Сибирский Гурман    </t>
  </si>
  <si>
    <t xml:space="preserve">Вареники мясо-капустные весовые(Аникс-Аппетит)         </t>
  </si>
  <si>
    <t xml:space="preserve">Вареники с картофелем и грибами САМАЯ ЦЕНА             </t>
  </si>
  <si>
    <t xml:space="preserve">Вареники с картофелем и луком САМАЯ ЦЕНА               </t>
  </si>
  <si>
    <t xml:space="preserve">Вареники С рубленым картофелем и шкварками 900г Добрые </t>
  </si>
  <si>
    <t xml:space="preserve">Тесто дрожжевое пирожковое BonAppetit 1кг              </t>
  </si>
  <si>
    <t>ПОЛУФАБРИКАТЫ ЗАМОРОЖ.МЯСНЫЕ</t>
  </si>
  <si>
    <t xml:space="preserve">Пельмени Сибирские 0,9кг ( ТМ Корзинка СТМ)            </t>
  </si>
  <si>
    <t xml:space="preserve">Вареники По-домашнему с печенью 500г                   </t>
  </si>
  <si>
    <t xml:space="preserve">Котлета куриная по-Домашнему зам.1кг "А"               </t>
  </si>
  <si>
    <t xml:space="preserve">Котлета куриная по-Домашнему зам.500г "А"              </t>
  </si>
  <si>
    <t xml:space="preserve">Палочки куриные(Дунайский ПК)                          </t>
  </si>
  <si>
    <t xml:space="preserve">Пельмени Великосочные 1кг (Сибирский Гурман)           </t>
  </si>
  <si>
    <t xml:space="preserve">Пельмени Домашние р/л 950г (Сибирский Гурман)          </t>
  </si>
  <si>
    <t xml:space="preserve">Пельмени ЛЮБИМАЯ ПОРЦИЯ с бульоном 800 г               </t>
  </si>
  <si>
    <t xml:space="preserve">Пельмени Мясная тележка 800г                           </t>
  </si>
  <si>
    <t xml:space="preserve">Пельмени Русские (ТМ Милуша) 800г ГОСТ 33394-2015      </t>
  </si>
  <si>
    <t>Пельмени Сливочные со сливочным маслом 900г (Мясная тел</t>
  </si>
  <si>
    <t xml:space="preserve">Хинкали с Алтая ТМ Алтайское раздолье 800г             </t>
  </si>
  <si>
    <t>Чебуреки По-домашнему с мясом Добрые традиции 0,7кг(Ани</t>
  </si>
  <si>
    <t xml:space="preserve">Котлеты"Аппетитные"(Кудряшовский МК)                   </t>
  </si>
  <si>
    <t xml:space="preserve">Котлеты"Печеночные"(Кудряшовский МК)                   </t>
  </si>
  <si>
    <t>МЕЛЕНКА ТМ</t>
  </si>
  <si>
    <t xml:space="preserve">Пельмени 4 сочных порции с говяд.и свин.800г           </t>
  </si>
  <si>
    <t xml:space="preserve">Пельмени Классические Большая кастрюля 800г (Меленка)  </t>
  </si>
  <si>
    <t>МИРАТОРГ Запад ТМ</t>
  </si>
  <si>
    <t xml:space="preserve">Наггетсы куриные Классические 300г(Мираторг)           </t>
  </si>
  <si>
    <t xml:space="preserve">Наггетсы куриные с сыром 300г(Мираторг)                </t>
  </si>
  <si>
    <t xml:space="preserve">Бифштекс рубленый САМАЯ ЦЕНА                           </t>
  </si>
  <si>
    <t xml:space="preserve">Котлета Столовая САМАЯ ЦЕНА                            </t>
  </si>
  <si>
    <t xml:space="preserve">Манты BonAppetit по-домашнему 0,9кг (Аникс-Аппетит)    </t>
  </si>
  <si>
    <t xml:space="preserve">Манты Южные САМАЯ ЦЕНА весовые                         </t>
  </si>
  <si>
    <t xml:space="preserve">Пельмени Аппетитные САМАЯ ЦЕНА (Аникс-Аппетит)         </t>
  </si>
  <si>
    <t xml:space="preserve">Пельмени Застольные  весовые (Аникс-Аппетит)           </t>
  </si>
  <si>
    <t xml:space="preserve">Пельмени Изысканные 900г(Аникс-Аппетит-плюс)           </t>
  </si>
  <si>
    <t xml:space="preserve">Пельмени Малышок BonAppetit 0,9кг (Аникс-Аппетит)      </t>
  </si>
  <si>
    <t xml:space="preserve">Пельмени По-сибирски САМАЯ ЦЕНА (Аникс-Аппетит)        </t>
  </si>
  <si>
    <t xml:space="preserve">Пельмени Семейка весовые (Аникс-Аппетит+)              </t>
  </si>
  <si>
    <t>ТМ Сальников</t>
  </si>
  <si>
    <t xml:space="preserve">Пельмени Сальников Домашние 800г (ГОСТ 33394-2015)     </t>
  </si>
  <si>
    <t xml:space="preserve">Пельмени Сальников Классические"Standart" 800г         </t>
  </si>
  <si>
    <t xml:space="preserve">Пельмени Сальников МЯСшарики 900г                      </t>
  </si>
  <si>
    <t xml:space="preserve">Пельмени Сальников Сибирские 900г                      </t>
  </si>
  <si>
    <t>ПРОД. БЫСТРОГО ПРИГОТ-Я, КОНЦЕНТРАТЫ</t>
  </si>
  <si>
    <t xml:space="preserve">Пюре карт. МАХЕЕВЪ вкус курицы и сухариков 40г         </t>
  </si>
  <si>
    <t xml:space="preserve">Пюре карт. МАХЕЕВЪ куриц/зел.лук40г(стакан)            </t>
  </si>
  <si>
    <t xml:space="preserve">Пюре карт. МАХЕЕВЪ охотничьи колбаски 40г              </t>
  </si>
  <si>
    <t xml:space="preserve">Доширак Суп Пюре б/п со вкусом курицы 30г              </t>
  </si>
  <si>
    <t xml:space="preserve">Доширак Суп Пюре б/п со вкусом сыра 30г                </t>
  </si>
  <si>
    <t xml:space="preserve">Пюре карт. ДОШИРАК с курицей 40г                       </t>
  </si>
  <si>
    <t xml:space="preserve">Пюре карт. ДОШИРАК с мясом 40г                         </t>
  </si>
  <si>
    <t xml:space="preserve">KNORR на 2-е для курицы в лимоне 21г                   </t>
  </si>
  <si>
    <t xml:space="preserve">KNORR на 2-е для курицы чесноком и травами 27г         </t>
  </si>
  <si>
    <t xml:space="preserve">KNORR на 2-е для плова 27г                             </t>
  </si>
  <si>
    <t xml:space="preserve">KNORR на 2-е макароны в сливочном соусе с грибами 26г  </t>
  </si>
  <si>
    <t xml:space="preserve">Суп Кнорр борщ с сухариками 14,8г                      </t>
  </si>
  <si>
    <t xml:space="preserve">Суп Кнорр сыр/грибы 15,5г                              </t>
  </si>
  <si>
    <t xml:space="preserve">Суп Кнорр харчо с сухариками 13,7г                     </t>
  </si>
  <si>
    <t xml:space="preserve">Лапша б/п Биг Ланч в соусе с кус.гов.филе 110г         </t>
  </si>
  <si>
    <t xml:space="preserve">Лапша б/п Биг Ланч в соусе с кус.кур.филе 110г         </t>
  </si>
  <si>
    <t xml:space="preserve">Лапша б/п Биг Ланч курица с луком 100г                 </t>
  </si>
  <si>
    <t xml:space="preserve">Лапша в чашке б/п БИГ ЛАНЧ курица тушен.с луком 90г    </t>
  </si>
  <si>
    <t xml:space="preserve">Пюре карт. РОЛЛТОН с курицей 40г                       </t>
  </si>
  <si>
    <t xml:space="preserve">Пюре карт. РОЛЛТОН с мясом 40г                         </t>
  </si>
  <si>
    <t xml:space="preserve">Пюре карт. РОЛЛТОН с сухар. 40г                        </t>
  </si>
  <si>
    <t xml:space="preserve">Пюре карт.БИГ-БОН курица с сухарями 60г                </t>
  </si>
  <si>
    <t xml:space="preserve">Пюре карт.БИГ-БОН с сухар.и соус говяд.по-дом.60г      </t>
  </si>
  <si>
    <t xml:space="preserve">Лапша б/п ДОШИРАК-КВИСТИ говядина 70г                  </t>
  </si>
  <si>
    <t xml:space="preserve">Лапша б/п ДОШИРАК-КВИСТИ курица 70г                    </t>
  </si>
  <si>
    <t xml:space="preserve">Лапша в чашке ДОШИРАК говядина 90г                     </t>
  </si>
  <si>
    <t xml:space="preserve">Лапша в чашке ДОШИРАК курица 90г                       </t>
  </si>
  <si>
    <t xml:space="preserve">Лапша б/п Биг Бон говядина+соус томатный 75г           </t>
  </si>
  <si>
    <t xml:space="preserve">Лапша б/п Биг Бон курица+соус сальса 75г               </t>
  </si>
  <si>
    <t xml:space="preserve">Лапша б/п РОЛЛТОН по-домашнему говядина 85г            </t>
  </si>
  <si>
    <t xml:space="preserve">Лапша б/п РОЛЛТОН по-домашнему курица 85г              </t>
  </si>
  <si>
    <t xml:space="preserve">Лапша б/п РОЛЛТОН яичная классич.400г                  </t>
  </si>
  <si>
    <t xml:space="preserve">Лапша в чашке Биг Бон MAX говядина с соусом 95г        </t>
  </si>
  <si>
    <t xml:space="preserve">Лапша в чашке Биг Бон MAX курица с соусом 95г          </t>
  </si>
  <si>
    <t xml:space="preserve">Лапша в чашке Биг Бон курица+соус сальса 85г           </t>
  </si>
  <si>
    <t xml:space="preserve">Лапша в чашке РОЛЛТОН говядина 90г                     </t>
  </si>
  <si>
    <t xml:space="preserve">Лапша в чашке РОЛЛТОН курица 90г                       </t>
  </si>
  <si>
    <t xml:space="preserve">Лапша в чашке РОЛЛТОН Острая курица 90г                </t>
  </si>
  <si>
    <t xml:space="preserve">Лапша РОЛЛТОН с курицей стакан 70г                     </t>
  </si>
  <si>
    <t xml:space="preserve">Лапша б/п РОЛЛТОН говяж.60г                            </t>
  </si>
  <si>
    <t xml:space="preserve">Лапша б/п РОЛЛТОН куриная 60г                          </t>
  </si>
  <si>
    <t xml:space="preserve">Лапша б/п РОЛЛТОН куриная остр60г                      </t>
  </si>
  <si>
    <t xml:space="preserve">Лапша б/п РОЛЛТОН сыр бекон 60г                        </t>
  </si>
  <si>
    <t xml:space="preserve">Каша  б/п кукурузная 200г (Донская)                    </t>
  </si>
  <si>
    <t xml:space="preserve">Каша  б/п пшенная 200г (Донская)                       </t>
  </si>
  <si>
    <t xml:space="preserve">Каша  б/п смесь 7 злаков 150г (Славянская)             </t>
  </si>
  <si>
    <t xml:space="preserve">Каша Овсяные хлопья 40г Клубника                       </t>
  </si>
  <si>
    <t xml:space="preserve">Каша Овсяные хлопья 40г Малина                         </t>
  </si>
  <si>
    <t xml:space="preserve">Каша Овсяные хлопья 40г Персик                         </t>
  </si>
  <si>
    <t xml:space="preserve">Каша Овсяные хлопья 40г Смородина                      </t>
  </si>
  <si>
    <t xml:space="preserve">Кисель 220г абрикосовый брикет(АКПиПК)                 </t>
  </si>
  <si>
    <t xml:space="preserve">Кисель 220г клубничный брикет(АКПиПК)                  </t>
  </si>
  <si>
    <t xml:space="preserve">Кисель 220г малиновый брикет(АКПиПК)                   </t>
  </si>
  <si>
    <t xml:space="preserve">Кисель 220г плодово-ягодный брикет(АКПиПК)             </t>
  </si>
  <si>
    <t xml:space="preserve">Кисель детский момент."Смешарики"вишня 20г             </t>
  </si>
  <si>
    <t xml:space="preserve">Кисель детский момент."Смешарики"клубника 20г          </t>
  </si>
  <si>
    <t xml:space="preserve">Кисель детский момент."Смешарики"черн.смород. 20г      </t>
  </si>
  <si>
    <t xml:space="preserve">Кисель клубника 100г                                   </t>
  </si>
  <si>
    <t xml:space="preserve">Кисель малина 100г(Трапеза)                            </t>
  </si>
  <si>
    <t xml:space="preserve">Кисель моментальный вишня 20г                          </t>
  </si>
  <si>
    <t xml:space="preserve">Кисель моментальный клубника 20г                       </t>
  </si>
  <si>
    <t xml:space="preserve">Кисель моментальный клюква 20г                         </t>
  </si>
  <si>
    <t xml:space="preserve">Кисель моментальный малина 20г                         </t>
  </si>
  <si>
    <t xml:space="preserve">Кисель плодово-ягодный 100г                            </t>
  </si>
  <si>
    <t xml:space="preserve">Бул-н приправа РОЛЛТОН куриный с пряност.100г          </t>
  </si>
  <si>
    <t xml:space="preserve">Бул-н РОЛЛТОН говяжий 100г                             </t>
  </si>
  <si>
    <t xml:space="preserve">Бул-н РОЛЛТОН грибной домашний 100г                    </t>
  </si>
  <si>
    <t xml:space="preserve">Бул-н РОЛЛТОН куриный 100г                             </t>
  </si>
  <si>
    <t xml:space="preserve">Лапша б/п ЯИЧНАЯ курица овощи 60г                      </t>
  </si>
  <si>
    <t xml:space="preserve">Морс Сибирский MORS Клубничный 20г                     </t>
  </si>
  <si>
    <t xml:space="preserve">Морс Сибирский MORS Клюквенный 20г                     </t>
  </si>
  <si>
    <t xml:space="preserve">Морс Сибирский MORS Черносмородиновый 20г              </t>
  </si>
  <si>
    <t>Сухая смесь для приготовления мягкого клубничного морож</t>
  </si>
  <si>
    <t>Сухая смесь для приготовления мягкого сливочного мороже</t>
  </si>
  <si>
    <t>Сухая смесь для приготовления мягкого шоколадного морож</t>
  </si>
  <si>
    <t xml:space="preserve">Пюре карт. ЗОЛОТИСТОЕ  вкус мяса с гренками 40г        </t>
  </si>
  <si>
    <t xml:space="preserve">Пюре карт. ЗОЛОТИСТОЕ  курица/гренки 40г               </t>
  </si>
  <si>
    <t xml:space="preserve">Пюре карт.Петра куриный вкус 35г                       </t>
  </si>
  <si>
    <t xml:space="preserve">Суп ГЕРКУЛЕС гороховый с копч 60-70г                   </t>
  </si>
  <si>
    <t xml:space="preserve">Суп ГЕРКУЛЕС грибной с вермишелью 60-70г               </t>
  </si>
  <si>
    <t xml:space="preserve">Суп ГЕРКУЛЕС курин.с мак.издел. 60-70г                 </t>
  </si>
  <si>
    <t xml:space="preserve">Суп ГЕРКУЛЕС мясной с мак.издел. 60-70г                </t>
  </si>
  <si>
    <t xml:space="preserve">Суп ГЕРКУЛЕС харчо 60-70г                              </t>
  </si>
  <si>
    <t xml:space="preserve">Суп Кнорр гороховый с сух. 17г                         </t>
  </si>
  <si>
    <t xml:space="preserve">Суп Кнорр куриный с лапшой 13г                         </t>
  </si>
  <si>
    <t xml:space="preserve">Суп Кнорр мясной с лапшой 14г                          </t>
  </si>
  <si>
    <t xml:space="preserve">Суп Кнорр-пюре грибной с сух. 15г                      </t>
  </si>
  <si>
    <t xml:space="preserve">Суп Кнорр-пюре куриный с сух. 16г                      </t>
  </si>
  <si>
    <t xml:space="preserve">Суп"Алфавит" 60г(Русский аппетит)                      </t>
  </si>
  <si>
    <t xml:space="preserve">Суп"Борщ" 50г(Русский аппетит)                         </t>
  </si>
  <si>
    <t xml:space="preserve">Суп"Звездочки" 60г(Русский аппетит)                    </t>
  </si>
  <si>
    <t xml:space="preserve">Желе клубника 75г (Трапеза)                            </t>
  </si>
  <si>
    <t xml:space="preserve">Панировка для курицы 70г                               </t>
  </si>
  <si>
    <t xml:space="preserve">Поп-Корн 100г (Трапеза)                                </t>
  </si>
  <si>
    <t xml:space="preserve">Сухари паниров. 100г (Трапеза)                         </t>
  </si>
  <si>
    <t xml:space="preserve">Корж вафельный Минутка 100г                            </t>
  </si>
  <si>
    <t>АЛЕЙКА ТМ</t>
  </si>
  <si>
    <t>Смесь пшеничная д/приготовления блинчиков 0,5кг(Алейка)</t>
  </si>
  <si>
    <t xml:space="preserve">Смесь пшеничная д/приготовления оладий 0,5кг(Алейка)   </t>
  </si>
  <si>
    <t>Алтайская чайная компания</t>
  </si>
  <si>
    <t>Кисель сухой вит.Сладкая ягодка облепиховый(АлтайФлора)</t>
  </si>
  <si>
    <t xml:space="preserve">Кисель сухой вит.Сладкая ягодка черничный(АлтайФлора)  </t>
  </si>
  <si>
    <t>Кисель сухой вит.Сладкая ягодка черносмородиновый(Алтай</t>
  </si>
  <si>
    <t>АЛТАЙСНЭК ТМ</t>
  </si>
  <si>
    <t>Vita Живая каша овсяная с отрубями и клюквой,вит.пребио</t>
  </si>
  <si>
    <t>Vita Живая каша овсяная яблоко с корицей,вит.пребиотика</t>
  </si>
  <si>
    <t>Русский аппетит ТМ</t>
  </si>
  <si>
    <t xml:space="preserve">Суп"Русский аппетит" рассольник 60г                    </t>
  </si>
  <si>
    <t xml:space="preserve">Суп"Русский аппетит" солянка 60г                       </t>
  </si>
  <si>
    <t xml:space="preserve">Суп"Русский аппетит" харчо 70г                         </t>
  </si>
  <si>
    <t xml:space="preserve">Суп"Русский аппетит" щи домашние 50г                   </t>
  </si>
  <si>
    <t xml:space="preserve">Суп"Русский аппетит"гороховый 60г                      </t>
  </si>
  <si>
    <t xml:space="preserve">Суп"Русский аппетит"гороховый с копчен.60г             </t>
  </si>
  <si>
    <t xml:space="preserve">Суп"Русский аппетит"грибной с вермишелью 60г           </t>
  </si>
  <si>
    <t xml:space="preserve">Суп"Русский аппетит"куриный с вермишелью 60г           </t>
  </si>
  <si>
    <t xml:space="preserve">Суп"Русский аппетит"куриный с рисом 60г                </t>
  </si>
  <si>
    <t xml:space="preserve">Суп"Русский аппетит"мясной с картофелем 50г            </t>
  </si>
  <si>
    <t xml:space="preserve">Суп"Русский аппетит"овощной с вермишелью 60г           </t>
  </si>
  <si>
    <t>УВЕЛКА ТМ</t>
  </si>
  <si>
    <t xml:space="preserve">УВЕЛКА каша овсянная с клубникой 20*40г                </t>
  </si>
  <si>
    <t xml:space="preserve">УВЕЛКА каша овсянная с персиком 20*40г                 </t>
  </si>
  <si>
    <t xml:space="preserve">УВЕЛКА каша овсянная с яблоком 20*40г                  </t>
  </si>
  <si>
    <t>КЕТЧУПЫ, СОУСЫ</t>
  </si>
  <si>
    <t xml:space="preserve">Соус Наршараб гранатовый 380г ст/б Кинто               </t>
  </si>
  <si>
    <t xml:space="preserve">Соус фрукт.Дикая ягода Русский Кинто 305г              </t>
  </si>
  <si>
    <t xml:space="preserve">Кетчуп Готовим Дома Шашлычный д/п 400г                 </t>
  </si>
  <si>
    <t xml:space="preserve">Соус Кавказский 280г ст/б(САВА ТПК)                    </t>
  </si>
  <si>
    <t xml:space="preserve">Соус Русский 280г ст/б(САВА ТПК)                       </t>
  </si>
  <si>
    <t xml:space="preserve">Соус Татарский 280г ст/б(САВА ТПК)                     </t>
  </si>
  <si>
    <t xml:space="preserve">Соус МЕДВЕДЬ ЛЮБИМЫЙ соевый классический 200г          </t>
  </si>
  <si>
    <t xml:space="preserve">UMAMIYA овощной соевый соус 250г                       </t>
  </si>
  <si>
    <t xml:space="preserve">Соус MIVIMEX овощн.кавказский острый0.2кг пл/б         </t>
  </si>
  <si>
    <t xml:space="preserve">Соус MIVIMEX овощн.перцовый с помид.и чесн.0.2кг пл/б  </t>
  </si>
  <si>
    <t xml:space="preserve">Соус MIVIMEX соев.овощной 200г пл.б.                   </t>
  </si>
  <si>
    <t xml:space="preserve">Кетчуп МАХЕЕВЪ Горчичный 300г дой-пак                  </t>
  </si>
  <si>
    <t xml:space="preserve">Кетчуп МАХЕЕВЪ Гриль 300г дой-пак                      </t>
  </si>
  <si>
    <t xml:space="preserve">МАХЕЕВЪ Болгарский 0.5кг дой-пак                       </t>
  </si>
  <si>
    <t xml:space="preserve">МАХЕЕВЪ Болгарский 300г дой-пак                        </t>
  </si>
  <si>
    <t xml:space="preserve">МАХЕЕВЪ Лечо 0.5кг м.уп.                               </t>
  </si>
  <si>
    <t xml:space="preserve">МАХЕЕВЪ Лечо 300г м.уп.                                </t>
  </si>
  <si>
    <t xml:space="preserve">МАХЕЕВЪ Татарский 0.5кг дой-пак                        </t>
  </si>
  <si>
    <t xml:space="preserve">МАХЕЕВЪ Татарский 300г дой-пак                         </t>
  </si>
  <si>
    <t xml:space="preserve">МАХЕЕВЪ Томатный 0.5кг м.уп.                           </t>
  </si>
  <si>
    <t xml:space="preserve">МАХЕЕВЪ Томатный 0.7кг м.уп.                           </t>
  </si>
  <si>
    <t xml:space="preserve">МАХЕЕВЪ Томатный 300г м/у                              </t>
  </si>
  <si>
    <t xml:space="preserve">МАХЕЕВЪ Чили 0.5кг м.уп.                               </t>
  </si>
  <si>
    <t xml:space="preserve">МАХЕЕВЪ Чили 300г м/у                                  </t>
  </si>
  <si>
    <t xml:space="preserve">МАХЕЕВЪ Шашлычный 0.5кг м.уп.                          </t>
  </si>
  <si>
    <t xml:space="preserve">МАХЕЕВЪ Шашлычный 0.7кг м.уп.                          </t>
  </si>
  <si>
    <t xml:space="preserve">МАХЕЕВЪ Шашлычный 300г м/у                             </t>
  </si>
  <si>
    <t xml:space="preserve">ОБЖОРКА Томатный 0,5кг                                 </t>
  </si>
  <si>
    <t xml:space="preserve">ОБЖОРКА Шашлычный 0,5кг                                </t>
  </si>
  <si>
    <t xml:space="preserve">Соус СТЕБЕЛЬ БАМБ барбекю 280г                         </t>
  </si>
  <si>
    <t xml:space="preserve">Соус СТЕБЕЛЬ БАМБ барбекю 300г м/у                     </t>
  </si>
  <si>
    <t xml:space="preserve">Соус СТЕБЕЛЬ БАМБ к шашлыку 300г м/у                   </t>
  </si>
  <si>
    <t xml:space="preserve">Соус СТЕБЕЛЬ БАМБ китайский 280г                       </t>
  </si>
  <si>
    <t xml:space="preserve">Соус СТЕБЕЛЬ БАМБ соев clas 280г                       </t>
  </si>
  <si>
    <t xml:space="preserve">Соус СТЕБЕЛЬ БАМБ соев япон 280г                       </t>
  </si>
  <si>
    <t xml:space="preserve">Соус СТЕБЕЛЬ БАМБ чили острый 280г                     </t>
  </si>
  <si>
    <t xml:space="preserve">Соус СТЕБЕЛЬ БАМБ чили острый 300г м/у                 </t>
  </si>
  <si>
    <t xml:space="preserve">БАЛТИМОР адмирал 260г д/пак                            </t>
  </si>
  <si>
    <t xml:space="preserve">БАЛТИМОР Татарский 260г д/пак                          </t>
  </si>
  <si>
    <t xml:space="preserve">БАЛТИМОР шашлычный 260г д/пак                          </t>
  </si>
  <si>
    <t xml:space="preserve">КАЛЬВЕ 0.350кг м.уп.                                   </t>
  </si>
  <si>
    <t xml:space="preserve">Соус КАЛЬВЕ д/мяса слив/чесн. 230г м.уп.               </t>
  </si>
  <si>
    <t>СОЛНЕЧНЫЕ ПРОДУКТЫ</t>
  </si>
  <si>
    <t>Я ЛЮБЛЮ ГОТОВИТЬ соус на осн.раст.масел Итальянский бук</t>
  </si>
  <si>
    <t>Я ЛЮБЛЮ ГОТОВИТЬ соус на осн.раст.масел Пряный базилик,</t>
  </si>
  <si>
    <t>ТМ BONSAI</t>
  </si>
  <si>
    <t xml:space="preserve">BONSAI Соевый соус легкий 250мл                        </t>
  </si>
  <si>
    <t xml:space="preserve">BONSAI соус соевый Классический 250мл ст/б             </t>
  </si>
  <si>
    <t xml:space="preserve">BONSAI соус соевый Японский ст/б 250мл                 </t>
  </si>
  <si>
    <t>ТМ HEINZ</t>
  </si>
  <si>
    <t xml:space="preserve">HEINZ д/гриля и шашлыка 350г дой-пак                   </t>
  </si>
  <si>
    <t xml:space="preserve">HEINZ Итальянский 350г дой-пак                         </t>
  </si>
  <si>
    <t xml:space="preserve">HEINZ острый 350г                                      </t>
  </si>
  <si>
    <t xml:space="preserve">HEINZ соус кисло-сладкий 230мл д/пак                   </t>
  </si>
  <si>
    <t xml:space="preserve">HEINZ томатный 350г дой-пак                            </t>
  </si>
  <si>
    <t xml:space="preserve">Кетчуп Хайнц Специи Востока 350г.д/пак                 </t>
  </si>
  <si>
    <t xml:space="preserve">Соус Хайнц Барбекю томатный 230 г. д/пак               </t>
  </si>
  <si>
    <t xml:space="preserve">Соус Хайнц Сырный 230г                                 </t>
  </si>
  <si>
    <t xml:space="preserve">Соус Хайнц Терияки 230 г. д/пак                        </t>
  </si>
  <si>
    <t>МУКА</t>
  </si>
  <si>
    <t xml:space="preserve">Мука"Здоровье Алтая" 50кг                              </t>
  </si>
  <si>
    <t xml:space="preserve">Блинная смесь (Алейскзернопрод.) 1кг 8                 </t>
  </si>
  <si>
    <t xml:space="preserve">Мука   в/с (Алейскзернопрод.) 10кг 5                   </t>
  </si>
  <si>
    <t xml:space="preserve">Мука   в/с (Алейскзернопрод.) 1кг 8                    </t>
  </si>
  <si>
    <t xml:space="preserve">Мука   в/с (Алейскзернопрод.) 2кг 4                    </t>
  </si>
  <si>
    <t xml:space="preserve">Мука   в/с (Алейскзернопрод.) 3кг 3шт                  </t>
  </si>
  <si>
    <t xml:space="preserve">Мука   в/с (Алейскзернопрод.) 5кг 10                   </t>
  </si>
  <si>
    <t xml:space="preserve">Мука  в/с (Алейскзернопр.) ГОСТ 50                     </t>
  </si>
  <si>
    <t xml:space="preserve">Мука 1с (Алейскзернопрод.) ГОСТ                        </t>
  </si>
  <si>
    <t xml:space="preserve">Мука 2с (Алейская)                                     </t>
  </si>
  <si>
    <t xml:space="preserve">Мука ржаная(Алейскзернопрод.) 1кг 8                    </t>
  </si>
  <si>
    <t xml:space="preserve">Мука  в/с (Гудвилл) 50кг ГОСТ                          </t>
  </si>
  <si>
    <t xml:space="preserve">Мука 1с (Гудвилл) 50кг ГОСТ                            </t>
  </si>
  <si>
    <t xml:space="preserve">Мука   в/с (Макфа) 1кг 10шт.                           </t>
  </si>
  <si>
    <t xml:space="preserve">Мука  в/с (Беляевская) 2кг                             </t>
  </si>
  <si>
    <t xml:space="preserve">Мука кукурузная 500г(ОЖА)                              </t>
  </si>
  <si>
    <t xml:space="preserve">Мука овсяная 500г(ОЖА)                                 </t>
  </si>
  <si>
    <t xml:space="preserve">Мука пшеничная хлеборобная 10кг                        </t>
  </si>
  <si>
    <t xml:space="preserve">Кормосмесь гранулы 40                                  </t>
  </si>
  <si>
    <t xml:space="preserve">Мука"Здоровье Алтая" фас.1кг                           </t>
  </si>
  <si>
    <t>САХАР</t>
  </si>
  <si>
    <t xml:space="preserve">Сахар песок                                            </t>
  </si>
  <si>
    <t xml:space="preserve">Сахар песок (1)                                        </t>
  </si>
  <si>
    <t xml:space="preserve">Сахар песок (10)                                       </t>
  </si>
  <si>
    <t xml:space="preserve">Сахар песок (6)                                        </t>
  </si>
  <si>
    <t xml:space="preserve">Сахар песок 1кг (Аникс)                                </t>
  </si>
  <si>
    <t xml:space="preserve">Сахар рафинад 400г (Ладушки сладушки)                  </t>
  </si>
  <si>
    <t xml:space="preserve">Сахар рафинад 800г (Ладушки сладушки)                  </t>
  </si>
  <si>
    <t>ДИЕТИЧЕСКОЕ ПИТАНИЕ</t>
  </si>
  <si>
    <t xml:space="preserve">Козинак из воздушного овса на фруктозе 40г             </t>
  </si>
  <si>
    <t xml:space="preserve">Козинак из воздушного ячменя на фруктозе 30г           </t>
  </si>
  <si>
    <t xml:space="preserve">Цикорий ЗДРАВНИК 85г                                   </t>
  </si>
  <si>
    <t xml:space="preserve">Цикорий МАК ФИТО классический 70г м.уп                 </t>
  </si>
  <si>
    <t xml:space="preserve">Батончик Апельсин для тонуса Леовит 25г                </t>
  </si>
  <si>
    <t xml:space="preserve">Батончик орех.SL Bona Vita Фист.клюква и мед в йог.35г </t>
  </si>
  <si>
    <t xml:space="preserve">Батончик ореховый Bona Vita Вишня в конд.глазури 35г   </t>
  </si>
  <si>
    <t xml:space="preserve">Батончик Яблоки с корицей для стройности Леовит 25г    </t>
  </si>
  <si>
    <t xml:space="preserve">Батончик-мюсли ПП Личи в йогуртовой глазури 30г        </t>
  </si>
  <si>
    <t xml:space="preserve">Батончик-мюсли ПП Манго в йогуртовой глазури 30г       </t>
  </si>
  <si>
    <t xml:space="preserve">Заменитель сахара Новасвит №1200                       </t>
  </si>
  <si>
    <t>Карамель лед.Bona Vita БАД Лимон и мята с вит.С на трав</t>
  </si>
  <si>
    <t>Карамель лед.Bona Vita БАД Эвкалипт с вит.С на трав.60г</t>
  </si>
  <si>
    <t>Карамель Насладись ассорти на изом.Профилактическая 55г</t>
  </si>
  <si>
    <t xml:space="preserve">Каша овсяная абрикос с вит. и микроэл. 40г             </t>
  </si>
  <si>
    <t xml:space="preserve">Каша овсяная черника со сливками 40г                   </t>
  </si>
  <si>
    <t xml:space="preserve">Каша Талкан из пророщенной пшеницы 500г                </t>
  </si>
  <si>
    <t xml:space="preserve">Клетчатка Пшеничная (Черника) 270г                     </t>
  </si>
  <si>
    <t xml:space="preserve">Клетчатка Пшеничная Клеопатра 270г                     </t>
  </si>
  <si>
    <t xml:space="preserve">Конфеты Грильяжные Петродиет на фруктозе 200г          </t>
  </si>
  <si>
    <t xml:space="preserve">Конфеты Курага с суфле с фруктозой 190г                </t>
  </si>
  <si>
    <t xml:space="preserve">Конфеты Пралине молочное на фруктозе 180г              </t>
  </si>
  <si>
    <t xml:space="preserve">Льна семя 200г                                         </t>
  </si>
  <si>
    <t xml:space="preserve">Льняная мука 300г                                      </t>
  </si>
  <si>
    <t xml:space="preserve">Мармелад Петродиет желейный на фруктозе 200г           </t>
  </si>
  <si>
    <t xml:space="preserve">Масло льняное нерафинированное (Славянка) 0,2л         </t>
  </si>
  <si>
    <t xml:space="preserve">Мюсли Тропический рай 400г (0068)                      </t>
  </si>
  <si>
    <t xml:space="preserve">Мюсли Фруктовый рай 400г (0044)                        </t>
  </si>
  <si>
    <t xml:space="preserve">Освежитель/рта Фреш Минт (мята+) 10мл                  </t>
  </si>
  <si>
    <t xml:space="preserve">Отруби ДИАДАР Ржаные-бородинские 200г                  </t>
  </si>
  <si>
    <t xml:space="preserve">Отруби Овсяные 200г                                    </t>
  </si>
  <si>
    <t xml:space="preserve">Отруби Пшеничные (брусника) 200г                       </t>
  </si>
  <si>
    <t xml:space="preserve">Печенье Петродиет с орехом на фруктозе 170г            </t>
  </si>
  <si>
    <t xml:space="preserve">Подсластитель Рио Голд № 300                           </t>
  </si>
  <si>
    <t xml:space="preserve">Сироп шиповника на фруктозе 250г                       </t>
  </si>
  <si>
    <t xml:space="preserve">Суп-пюре куринный 20г                                  </t>
  </si>
  <si>
    <t xml:space="preserve">Фруктоза 500г коробка (порошок)                        </t>
  </si>
  <si>
    <t xml:space="preserve">Халва Престиж воздушная подсолнечная на фруктозе 150г  </t>
  </si>
  <si>
    <t xml:space="preserve">Цикорий раст. 330г с/б (Еремеево)                      </t>
  </si>
  <si>
    <t xml:space="preserve">Чай Похудин (жиросжигающий комплекс) 25пак.            </t>
  </si>
  <si>
    <t xml:space="preserve">Шоколад Голицин горький с фруктозой 60г                </t>
  </si>
  <si>
    <t xml:space="preserve">Шоколад Голицин мол. с орехом с фруктозой 60г          </t>
  </si>
  <si>
    <t>Другие производители</t>
  </si>
  <si>
    <t xml:space="preserve">Батончик Фруктовая Энергия 30г апельсин/брусника       </t>
  </si>
  <si>
    <t xml:space="preserve">Батончик Фруктовая Энергия Фрутиланд 30г клюква/малина </t>
  </si>
  <si>
    <t xml:space="preserve">Биокей Батончик с клубникой и цельными злаками 25г     </t>
  </si>
  <si>
    <t xml:space="preserve">Биокей Батончик с кокосом и цельными злаками 25г       </t>
  </si>
  <si>
    <t xml:space="preserve">Злаковый батончик клубника 24г                         </t>
  </si>
  <si>
    <t xml:space="preserve">Злаковый батончик шоколад 24г                          </t>
  </si>
  <si>
    <t xml:space="preserve">Полоска злаковая белый шоколад 40гр                    </t>
  </si>
  <si>
    <t xml:space="preserve">Полоска злаковая белый шоколад/кокос 40гр              </t>
  </si>
  <si>
    <t xml:space="preserve">Хлебцы кукурузно-рисовые хрустящие 60г                 </t>
  </si>
  <si>
    <t xml:space="preserve">Хлебцы рисовые хрустящие 75г                           </t>
  </si>
  <si>
    <t>КИСЛОМОЛОЧНАЯ ПРОДУКЦИЯ</t>
  </si>
  <si>
    <t>Алтайская буренка</t>
  </si>
  <si>
    <t xml:space="preserve">Кефир 1% БЗМЖ Алтайская буренка 850г ГОСТ пэт          </t>
  </si>
  <si>
    <t xml:space="preserve">Сметана 15% вес БЗМЖ Алтайская буренка                 </t>
  </si>
  <si>
    <t>НЕО Продукт</t>
  </si>
  <si>
    <t xml:space="preserve">G-balance напиток кислом.Айран негаз.1,5% 1л           </t>
  </si>
  <si>
    <t xml:space="preserve">ТАН напиток к/мол.0,5л 12шт G-Balance                  </t>
  </si>
  <si>
    <t>ХОЛОД</t>
  </si>
  <si>
    <t xml:space="preserve">Кефир 1% БЗМЖ Холод 900мл п/п                          </t>
  </si>
  <si>
    <t xml:space="preserve">Кефир 2.5% БЗМЖ Холод 450мл пюр-пак                    </t>
  </si>
  <si>
    <t xml:space="preserve">Сметана 15% БЗМЖ Холод 200г стакан                     </t>
  </si>
  <si>
    <t xml:space="preserve">Сметана 15% БЗМЖ Холод 350г стакан                     </t>
  </si>
  <si>
    <t xml:space="preserve">Сметана 20% БЗМЖ Холод 200г стакан                     </t>
  </si>
  <si>
    <t xml:space="preserve">Сметана 20% БЗМЖ Холод 350г стакан                     </t>
  </si>
  <si>
    <t xml:space="preserve">Сметана стаканчик  0,35кг 15%(Холод ООО)               </t>
  </si>
  <si>
    <t xml:space="preserve">Снежок 2.5% БЗМЖ Холод 450мл пюр-пак                   </t>
  </si>
  <si>
    <t>МОЛОКО ПАСТЕРИЗОВАННОЕ</t>
  </si>
  <si>
    <t xml:space="preserve">Молоко 2.5% БЗМЖ Российское 900мл п/п Холод ООО        </t>
  </si>
  <si>
    <t xml:space="preserve">Молоко Российское 2,5% 0,9л (Холод ООО)                </t>
  </si>
  <si>
    <t xml:space="preserve">Молоко Российское 3.2% 0,9л (Холод ООО)                </t>
  </si>
  <si>
    <t>Холод ООО</t>
  </si>
  <si>
    <t xml:space="preserve">Молоко 3.2% БЗМЖ Российское 900мл п/п Холод ООО        </t>
  </si>
  <si>
    <t>МОЛОКО СГУЩЕННОЕ И СУХОЕ,ЗАМЕНИТЕЛИ СУХОГО МОЛОКА</t>
  </si>
  <si>
    <t xml:space="preserve">Вар.сгущёнка СЗМЖ  400г ведро (ТМ Бела Слада)          </t>
  </si>
  <si>
    <t xml:space="preserve">Варенка СЗМЖ с сахаром СГУСТЕНА 380г                   </t>
  </si>
  <si>
    <t>Консервы СЗМЖ 270г на мол.основе сгущ.с сах.и какао Шок</t>
  </si>
  <si>
    <t>Консервы СЗМЖ190г на мол.основе сгущ.с сахаром "Сгущенк</t>
  </si>
  <si>
    <t xml:space="preserve">Мол.сгущ. 8,5% 280г БЗМЖ(Любинский МК) дой-пак ТУ      </t>
  </si>
  <si>
    <t xml:space="preserve">Мол.сгущ. 8,5% 380г БЗМЖ(Любинский МК) ГОСТ            </t>
  </si>
  <si>
    <t>Мол.цел.сгущ.БЗМЖ 400г с сах.Отборное, ГОСТ(ТМ Волоконо</t>
  </si>
  <si>
    <t xml:space="preserve">Молоко БЗМЖ Любимая классика 380г 8,5% ГОСТ            </t>
  </si>
  <si>
    <t xml:space="preserve">Мягкая кар.СЗМЖ 400г ведро  (ТМ Бела Слада)            </t>
  </si>
  <si>
    <t>Продукт СЗМЖ 1020г на мол.основе сгущ.с/сах Сгущенка ГО</t>
  </si>
  <si>
    <t>Продукт СЗМЖ 250г на мол.основе сгущ.с сах."Сгущенка" д</t>
  </si>
  <si>
    <t>Продукт СЗМЖ 270г на мол.осн.сгущ.с сах.и кофе Кофейный</t>
  </si>
  <si>
    <t>Продукт СЗМЖ 380г на мол.основе сгущ.с сах.Сгущенка ССС</t>
  </si>
  <si>
    <t>Продукт СЗМЖ 500г на мол.основе сгущ.с/сах Сгущенка  СС</t>
  </si>
  <si>
    <t xml:space="preserve">Продукт СЗМЖ 730г мол.сгущ.Любимое Варенка с сах.      </t>
  </si>
  <si>
    <t xml:space="preserve">Цел.сгущ.мол.БЗМЖ 380г с сахаром (ТМ Волоконовское)    </t>
  </si>
  <si>
    <t xml:space="preserve">Заменитель мол.продукта сух.Ньюмилки Экстра 500г       </t>
  </si>
  <si>
    <t xml:space="preserve">Заменитель сухого молока Примамилка 200г               </t>
  </si>
  <si>
    <t xml:space="preserve">Молоко сухое БЗМЖ Застолье 26% 300г                    </t>
  </si>
  <si>
    <t xml:space="preserve">Какао со сгущ,мол. и сах.БЗМЖ 380 (ТМ Волоконовское)   </t>
  </si>
  <si>
    <t xml:space="preserve">Молоко конц.стерил.без сахара БЗМЖ  Экстра 300г, 7,8 % </t>
  </si>
  <si>
    <t>МОЛОКО СТЕРИЛИЗОВАННОЕ,ПРОДУКТЫ МОЛОЧНЫЕ</t>
  </si>
  <si>
    <t xml:space="preserve">Молоко Любимая чашка 3,5% ТБА 1л с крышкой ультрапаст. </t>
  </si>
  <si>
    <t>СЛИВКИ,ЗАМЕНИТЕЛИ СЛИВОК</t>
  </si>
  <si>
    <t xml:space="preserve">ГРАНДЕ МАЭСТРО б/раств. растительные сухие 200г        </t>
  </si>
  <si>
    <t>Сухой заменитель молочн.продукта"СопьоКрима" с змж 500г</t>
  </si>
  <si>
    <t xml:space="preserve">Сухой заменитель сливок 200г Сноуприма                 </t>
  </si>
  <si>
    <t>Данон ТМ</t>
  </si>
  <si>
    <t xml:space="preserve">Сливки ультрапаст. 20% БЗМЖ  Простоквашино 350г Данон  </t>
  </si>
  <si>
    <t>Свитлогорье ООО</t>
  </si>
  <si>
    <t xml:space="preserve">Сливки питьевые стер. 10% БЗМЖ Свитлогорье 200г        </t>
  </si>
  <si>
    <t xml:space="preserve">Сливки 10% БЗМЖ Холод 450г пюр-пак                     </t>
  </si>
  <si>
    <t>СЫРЫ, СЫРНЫЕ ПРОДУКТЫ</t>
  </si>
  <si>
    <t xml:space="preserve">Сыр Алтайский БЗМЖ 50% полутв.парафин (Ануйское АКХ)   </t>
  </si>
  <si>
    <t xml:space="preserve">Сыр Горный БЗМЖ 50% твердый парафин (Ануйское АКХ)     </t>
  </si>
  <si>
    <t xml:space="preserve">Сыр Зеленодольский БЗМЖ 50% твердый (Ануйское АКХ)     </t>
  </si>
  <si>
    <t xml:space="preserve">Сыр Советский БЗМЖ 50% полутв.(Ануйское АКХ)           </t>
  </si>
  <si>
    <t xml:space="preserve">Сыр Швейцарский БЗМЖ 50% твердый  (Ануйское АКХ)       </t>
  </si>
  <si>
    <t xml:space="preserve">Молокосод.прод. с змж Домашний 200г Киприно            </t>
  </si>
  <si>
    <t>Сыр порц. БЗМЖ Алтайский 250г с м.д.ж. в с.в. 50% Кипри</t>
  </si>
  <si>
    <t>Сыр порц. БЗМЖ Пармезан 200г с м.д.ж. в с.в. 50% Киприн</t>
  </si>
  <si>
    <t>Сыр порц. БЗМЖ Сливочный 250г с м.д.ж. в с.в. 50% Кипри</t>
  </si>
  <si>
    <t>Сыр порц. БЗМЖ Швейцарский 250г с м.д.ж. в с.в. 50% Кип</t>
  </si>
  <si>
    <t>Сыр порц.Алтайский БЗМЖ с мдж в с.в.50% 300г ф/пак (Кип</t>
  </si>
  <si>
    <t>Сыр порц.Алтайский БЗМЖ с мдж в сух.вещ.50% 150г сл.нар</t>
  </si>
  <si>
    <t>Сыр порц.Гауда БЗМЖ с мдж в с.в.45% 250г ф/пак (Киприно</t>
  </si>
  <si>
    <t>Сыр порц.Пармезан тертый БЗМЖ с мдж в сух.вещ.40% 90г (</t>
  </si>
  <si>
    <t>Сыр порц.Российский БЗМЖ с мдж в с.в. 50% 150г слайс.на</t>
  </si>
  <si>
    <t>Сыр порц.Российский БЗМЖ с мдж в с.в. 50% 200г (Киприно</t>
  </si>
  <si>
    <t>Сыр порц.Три сыра тертый БЗМЖ с мдж в с.в. 45% 200г (Ки</t>
  </si>
  <si>
    <t>Сыр порц.Швейцарский БЗМЖ с мдж в с.в. 50% 150г слайс.н</t>
  </si>
  <si>
    <t>Сыр сл. нарезка БЗМЖ Маасдам 125г с м.д.ж. в с.в. 50% К</t>
  </si>
  <si>
    <t>Сыр Сливочный БЗМЖ с мдж в с.в. 50% цилиндр 1.5кг (Кипр</t>
  </si>
  <si>
    <t xml:space="preserve">Сыр Моцарелла БЗМЖ 250г (Плавыч)                       </t>
  </si>
  <si>
    <t>Сыр плавл. сегм.Классич. ассорти БЗМЖ 140г круг (Плавыч</t>
  </si>
  <si>
    <t xml:space="preserve">Сыр плавл. сегм.Сливочный БЗМЖ 140г круг (Плавыч)      </t>
  </si>
  <si>
    <t>Молокосод.прод. с змж  Снопик Золотые горы 120г Салаирс</t>
  </si>
  <si>
    <t>Молокосод.прод. с змж копченый Колосок Золотые горы 120</t>
  </si>
  <si>
    <t xml:space="preserve">Сыр Фета Салаирская БЗМЖ 40% 340г                      </t>
  </si>
  <si>
    <t>Сырн.продукт Охотничий соломка копч.40% 200г (Зол.горы)</t>
  </si>
  <si>
    <t xml:space="preserve">Сырн.продукт Спагетти копченый 120г (МСЗ Салаирский)   </t>
  </si>
  <si>
    <t xml:space="preserve">Молокосод.прод. с змж Коса Джил 20% 100г в/у           </t>
  </si>
  <si>
    <t xml:space="preserve">Сыр Белая Фета мягкий БЗМЖ 40% 250г (Беларусь)         </t>
  </si>
  <si>
    <t xml:space="preserve">Сыр БЗМЖ Витязь 50% полутв.ЛидерМ                      </t>
  </si>
  <si>
    <t xml:space="preserve">Сыр БЗМЖ Голландский 50% полутв.ЛидерМ                 </t>
  </si>
  <si>
    <t xml:space="preserve">Сыр БЗМЖ Российский 50% полутв.ЛидерМ                  </t>
  </si>
  <si>
    <t xml:space="preserve">Сыр БЗМЖ Швейцарский 50% полутв.ЛидерМ                 </t>
  </si>
  <si>
    <t xml:space="preserve">Сыр Голландский БЗМЖ 45% полутв. пленка (Брюкке ООО)   </t>
  </si>
  <si>
    <t xml:space="preserve">Сыр копчёный БЗМЖ Эдам Flaman 50%                      </t>
  </si>
  <si>
    <t xml:space="preserve">Сыр Маасдам 45%                                        </t>
  </si>
  <si>
    <t xml:space="preserve">Сыр ПЕСТО красный БЗМЖ 45% с зеленью и чесн (Беларусь) </t>
  </si>
  <si>
    <t xml:space="preserve">Сыр Российский БЗМЖ 50% брус                           </t>
  </si>
  <si>
    <t xml:space="preserve">Сыр Российский молодой БЗМЖ 45% полутв. (Брюкке ООО)   </t>
  </si>
  <si>
    <t xml:space="preserve">Сыр с грецкими орехами БЗМЖ 50% ЛАРЕЦ круг (Бобровский </t>
  </si>
  <si>
    <t xml:space="preserve">Сыр творожный С зеленью БЗМЖ 140г ванна (Любава ООО)   </t>
  </si>
  <si>
    <t xml:space="preserve">Сыр творожный Сливочный БЗМЖ 140г ванна (Любава ООО)   </t>
  </si>
  <si>
    <t xml:space="preserve">Брынза Сербская 250г 45% БЗМЖ                          </t>
  </si>
  <si>
    <t xml:space="preserve">Сыр Голландский лилипут БЗМЖ 50% шар пленка (Холод ТД) </t>
  </si>
  <si>
    <t xml:space="preserve">Сыр Купеческий БЗМЖ полутв. пленка (Холод ТД)          </t>
  </si>
  <si>
    <t>Сыр Легенда Алтая БЗМЖ 45%  мягкий круг вакуум (Холод Т</t>
  </si>
  <si>
    <t xml:space="preserve">Сыр Легенды Алтая БЗМЖ 50% полутв. пленка (Холод ТД)   </t>
  </si>
  <si>
    <t xml:space="preserve">Сыр Новосибирский БЗМЖ 50% полутв. (Холод ТД)          </t>
  </si>
  <si>
    <t xml:space="preserve">Сыр Чеддер"Алтайский" БЗМЖ 70г спагетти (Холод ТД)     </t>
  </si>
  <si>
    <t xml:space="preserve">Сыр Элитный БЗМЖ 50% полутв. (Холод ТД)                </t>
  </si>
  <si>
    <t xml:space="preserve">Сыр плавленый БЗМЖ Омичка 80г стакан Ястро             </t>
  </si>
  <si>
    <t xml:space="preserve">Сыр плавленый БЗМЖ Омичка 80г Шоколадный стакан Ястро  </t>
  </si>
  <si>
    <t xml:space="preserve">Продукт плав. с сыром с змж Голландский 70г Плавыч     </t>
  </si>
  <si>
    <t xml:space="preserve">Продукт плав. с сыром с змж Колбасный Плавыч           </t>
  </si>
  <si>
    <t xml:space="preserve">Продукт плав. с сыром с змж Российский 70г Плавыч      </t>
  </si>
  <si>
    <t xml:space="preserve">Продукт плав. с сыром с змж Швейцарский 70г Плавыч     </t>
  </si>
  <si>
    <t xml:space="preserve">Сыр плавл.С ветчиной 180г (Плавыч)                     </t>
  </si>
  <si>
    <t xml:space="preserve">Сыр плавл.С грибами 180г (Плавыч)                      </t>
  </si>
  <si>
    <t xml:space="preserve">Сыр плавл.Сливочный  180г (Плавыч)                     </t>
  </si>
  <si>
    <t xml:space="preserve">Сыр плавл.Сливочный БЗМЖ 50% 400г (Плавыч)             </t>
  </si>
  <si>
    <t>Ассорти(слив,ветч,гриб.)сыр плавл. БЗМЖ 130г (Сыробогат</t>
  </si>
  <si>
    <t xml:space="preserve">С беконом сыр плавл.слайсы 8шт. 130г(ТМ Сыробогатов)   </t>
  </si>
  <si>
    <t xml:space="preserve">Янтарь сыр плавл. БЗМЖ ванночка 200г (Сыробогатов)     </t>
  </si>
  <si>
    <t xml:space="preserve">Сыр плавл. ХОХЛАНД Ассорти ломтики 150г                </t>
  </si>
  <si>
    <t xml:space="preserve">Сыр плавл. ХОХЛАНД Ассорти синий 140г                  </t>
  </si>
  <si>
    <t xml:space="preserve">Сыр плавл. ХОХЛАНД БЗМЖ сливочный 100г                 </t>
  </si>
  <si>
    <t xml:space="preserve">Сыр плавл. ХОХЛАНД С ветчиной 100г                     </t>
  </si>
  <si>
    <t xml:space="preserve">Сыр плавл. ХОХЛАНД сливочный ванночка 200г             </t>
  </si>
  <si>
    <t xml:space="preserve">Сыр плавл. ХОХЛАНД Сэндвич ломтики 150г                </t>
  </si>
  <si>
    <t xml:space="preserve">Сыр плавленный Хохланд БЗМЖ с ветчиной 140г круг       </t>
  </si>
  <si>
    <t xml:space="preserve">Сыр творожный ХОХЛАНД БЗМЖ Альметте с зеленью 150г     </t>
  </si>
  <si>
    <t xml:space="preserve">Сыр творожный ХОХЛАНД БЗМЖ Альметте сливочный 150г     </t>
  </si>
  <si>
    <t xml:space="preserve">Сыр творожный ХОХЛАНД БЗМЖ с зеленью 140г ванна        </t>
  </si>
  <si>
    <t xml:space="preserve">Сыр творожный ХОХЛАНД БЗМЖ сливочный 140г ванна        </t>
  </si>
  <si>
    <t>ХОЛОД ТД</t>
  </si>
  <si>
    <t xml:space="preserve">Ассорти плавлн.(брикет,фольга) 80г 53%(Холод ООО)      </t>
  </si>
  <si>
    <t xml:space="preserve">Голландский лилипут 50% (Холод) шар 1,5кг (СВЕЖЪ)      </t>
  </si>
  <si>
    <t>ТВОРОГ И ТВОРОЖНЫЕ ПРОДУКТЫ</t>
  </si>
  <si>
    <t>АМК</t>
  </si>
  <si>
    <t xml:space="preserve">Сырок с змж Морячок 40г Вареная сгущёнка               </t>
  </si>
  <si>
    <t xml:space="preserve">Сырок с змж Морячок 40г Картошка                       </t>
  </si>
  <si>
    <t>Сибирский ЗМП</t>
  </si>
  <si>
    <t xml:space="preserve">Сырок глаз с змж Сибирячок 38г Картошка                </t>
  </si>
  <si>
    <t xml:space="preserve">Сырок глаз с змж Сибирячок 38г Сливочный аромат        </t>
  </si>
  <si>
    <t xml:space="preserve">Сырок глаз с змж Сибирячок 38г Черника                 </t>
  </si>
  <si>
    <t>Холод ТД</t>
  </si>
  <si>
    <t xml:space="preserve">Творог (мешок) 5кг 5% (Холод ООО)                      </t>
  </si>
  <si>
    <t xml:space="preserve">Творог 5% БЗМЖ Холод ТД 250г                           </t>
  </si>
  <si>
    <t>МАЙОНЕЗ,МАЙОНЕЗНЫЕ СОУСЫ</t>
  </si>
  <si>
    <t xml:space="preserve">Майнез МАХЕЕВЪ Острый  400мл м.уп.                     </t>
  </si>
  <si>
    <t xml:space="preserve">Майонез МАХЕЕВЪ Горчичный 120г                         </t>
  </si>
  <si>
    <t xml:space="preserve">Майонез МАХЕЕВЪ Горчичный 400мл м.уп.                  </t>
  </si>
  <si>
    <t>Майонез Махеевъ с вялеными томатами и прованскими трава</t>
  </si>
  <si>
    <t xml:space="preserve">Майонез Махеевъ Шпинат-базилик 380г                    </t>
  </si>
  <si>
    <t xml:space="preserve">Майонез МАХЕЕВЪ Ядрёный 120г                           </t>
  </si>
  <si>
    <t xml:space="preserve">МАХЕЕВЪ  Провансаль 200мл м.уп.                        </t>
  </si>
  <si>
    <t xml:space="preserve">МАХЕЕВЪ  Провансаль 400мл м.уп.                        </t>
  </si>
  <si>
    <t xml:space="preserve">МАХЕЕВЪ  Провансаль 800мл м.уп.                        </t>
  </si>
  <si>
    <t xml:space="preserve">МАХЕЕВЪ  Провансаль 820мл ведро                        </t>
  </si>
  <si>
    <t xml:space="preserve">МАХЕЕВЪ Оливковый 200мл м.уп.                          </t>
  </si>
  <si>
    <t xml:space="preserve">МАХЕЕВЪ Оливковый 400мл м.уп.                          </t>
  </si>
  <si>
    <t xml:space="preserve">МАХЕЕВЪ Оливковый 800мл м.уп.                          </t>
  </si>
  <si>
    <t xml:space="preserve">МАХЕЕВЪ Оливковый 820мл ведро                          </t>
  </si>
  <si>
    <t xml:space="preserve">МАХЕЕВЪ Прован.с лим.соком 200мл м.уп.                 </t>
  </si>
  <si>
    <t xml:space="preserve">МАХЕЕВЪ Прован.с лим.соком 400мл м.уп.                 </t>
  </si>
  <si>
    <t xml:space="preserve">МАХЕЕВЪ Прован.с лим.соком 800мл м.уп.                 </t>
  </si>
  <si>
    <t xml:space="preserve">МАХЕЕВЪ Прован.с лим.соком 820мл ведро                 </t>
  </si>
  <si>
    <t xml:space="preserve">МАХЕЕВЪ с переп.яйцом  820мл ведро                     </t>
  </si>
  <si>
    <t xml:space="preserve">МАХЕЕВЪ с переп.яйцом 200мл м.уп.                      </t>
  </si>
  <si>
    <t xml:space="preserve">МАХЕЕВЪ с переп.яйцом 400мл м.уп.                      </t>
  </si>
  <si>
    <t xml:space="preserve">МАХЕЕВЪ с переп.яйцом 800мл м.уп.                      </t>
  </si>
  <si>
    <t xml:space="preserve">МАХЕЕВЪ Салатный соус майонезный 200мл м.уп.           </t>
  </si>
  <si>
    <t xml:space="preserve">МАХЕЕВЪ Салатный соус майонезный 400мл м.уп.           </t>
  </si>
  <si>
    <t xml:space="preserve">МАХЕЕВЪ Салатный соус майонезный 800мл м.уп.           </t>
  </si>
  <si>
    <t xml:space="preserve">МАХЕЕВЪ Салатный соус майонезный 820мл ведро           </t>
  </si>
  <si>
    <t xml:space="preserve">МАХЕЕВЪ Сметанный 400мл 50.5%                          </t>
  </si>
  <si>
    <t xml:space="preserve">МАХЕЕВЪ Сметанный 50,5% 770г д/пак                     </t>
  </si>
  <si>
    <t xml:space="preserve">МАХЕЕВЪ Ядрёный 400мл м.уп.                            </t>
  </si>
  <si>
    <t>Майонезный соус Провансаль Обжорка 400мл (пакет) Т00000</t>
  </si>
  <si>
    <t xml:space="preserve">ОБЖОРКА соус майонезный Провансаль 800мл пакет         </t>
  </si>
  <si>
    <t xml:space="preserve">ОБЖОРКА соус майонезный Провансаль 820мл ведро         </t>
  </si>
  <si>
    <t xml:space="preserve">Московский провансаль классический 67% 220мл д/пак     </t>
  </si>
  <si>
    <t xml:space="preserve">Московский провансаль классический 67% 420мл д/пак     </t>
  </si>
  <si>
    <t xml:space="preserve">МОСКОВСКИЙ Провансаль оливковый  67% 220 мл            </t>
  </si>
  <si>
    <t xml:space="preserve">Московский провансаль оливковый 67% 390мл д/пак        </t>
  </si>
  <si>
    <t xml:space="preserve">Московский провансаль сливочный 67% 390мл д/пак        </t>
  </si>
  <si>
    <t xml:space="preserve">ПРОВАНСАЛЬ классический SolPro 10000мл                 </t>
  </si>
  <si>
    <t xml:space="preserve">ПРОВАНСАЛЬ классический SolPro 3000мл 60% ведро        </t>
  </si>
  <si>
    <t xml:space="preserve">ПРОВАНСАЛЬ Новосибирский 250мл с доз. м/у              </t>
  </si>
  <si>
    <t xml:space="preserve">ПРОВАНСАЛЬ Новосибирский 450мл твист                   </t>
  </si>
  <si>
    <t xml:space="preserve">ПРОВАНСАЛЬ Новосибирский 460мл с доз. м/у              </t>
  </si>
  <si>
    <t xml:space="preserve">ПРОВАНСАЛЬ Новосибирский 750мл с доз. м/у              </t>
  </si>
  <si>
    <t xml:space="preserve">ПРОВАНСАЛЬ Новосибирский 850мл твист                   </t>
  </si>
  <si>
    <t xml:space="preserve">ПРОВАНСАЛЬ Новосибирский 900мл ведро                   </t>
  </si>
  <si>
    <t xml:space="preserve">ПРОВАНСАЛЬ Новосибирский Домашний  55% 700мл           </t>
  </si>
  <si>
    <t xml:space="preserve">ПРОВАНСАЛЬ Новосибирский Домашний 55% 390мл            </t>
  </si>
  <si>
    <t xml:space="preserve">ПРОВАНСАЛЬ Солнечная линия классич. 390мл д/пак        </t>
  </si>
  <si>
    <t xml:space="preserve">ПРОВАНСАЛЬ Солнечная линия классич. 700мл              </t>
  </si>
  <si>
    <t xml:space="preserve">ПРОВАНСАЛЬ Солнечная линия классич. 800мл.ведро        </t>
  </si>
  <si>
    <t xml:space="preserve">ПРОВАНСАЛЬ Солнечная линия классич.200мл д/пак         </t>
  </si>
  <si>
    <t xml:space="preserve">Соус майонезный Легкий SolPro 30% 10000мл ведро        </t>
  </si>
  <si>
    <t xml:space="preserve">Соус майонезный ЧУДЕСНИЦА классич.15% 750мл д/пак      </t>
  </si>
  <si>
    <t xml:space="preserve">Соус майонезный ЧУДЕСНИЦА классич.210мл д/пак          </t>
  </si>
  <si>
    <t xml:space="preserve">Соус майонезный ЧУДЕСНИЦА классич.420мл 15% д/пак      </t>
  </si>
  <si>
    <t xml:space="preserve">ЧУДЕСНИЦА 800мл ведро                                  </t>
  </si>
  <si>
    <t xml:space="preserve">Майонезный соус Махеевъ Сливочно-чесночный 200мл       </t>
  </si>
  <si>
    <t xml:space="preserve">Майонезный соус Махеевъ Сметанный с грибами 200мл      </t>
  </si>
  <si>
    <t xml:space="preserve">КАЛЬВЕ 400г м.уп. 50%                                  </t>
  </si>
  <si>
    <t>МОРОЖЕНОЕ</t>
  </si>
  <si>
    <t>MAX  БЗМЖ История игрушек с Тату Эскимо 48г (20 ед. в у</t>
  </si>
  <si>
    <t>Брикет БЗМЖ Золотой Стандарт Пломбир 3 вкуса 180г (12 е</t>
  </si>
  <si>
    <t xml:space="preserve">ДЖЕМКА БЗМЖ йогурт персик 57г (32 ед. в уп)            </t>
  </si>
  <si>
    <t xml:space="preserve">ЗОЛ. СТАНДАРТ БЗМЖ рожок пломбир 100г                  </t>
  </si>
  <si>
    <t>ЗОЛ. СТАНДАРТ БЗМЖ стакан пломбир с таежной черника 89г</t>
  </si>
  <si>
    <t>ЗОЛ. СТАНДАРТ БЗМЖ стакан чернослив.курага.орех 88г (24</t>
  </si>
  <si>
    <t xml:space="preserve">ЗОЛ. СТАНДАРТ БЗМЖ сэндвич 69г                         </t>
  </si>
  <si>
    <t>ЗОЛ.СТАНДАРТ БЗМЖ  Пломбир новый суфле 475г(850мл) (6 е</t>
  </si>
  <si>
    <t>ЗОЛ.СТАНДАРТ БЗМЖ Новый Пломбир Клубника ваф.ст.85г (24</t>
  </si>
  <si>
    <t>ЗОЛ.СТАНДАРТ БЗМЖ Новый Пломбир Клубника трубочка 74г (</t>
  </si>
  <si>
    <t xml:space="preserve">ЗОЛ.СТАНДАРТ БЗМЖ Новый пломбир Шоколадный ваф.ст.86г  </t>
  </si>
  <si>
    <t>ЗОЛ.СТАНДАРТ БЗМЖ стакан пломбир,сгущ.молоко 89г (24 ед</t>
  </si>
  <si>
    <t xml:space="preserve">ЗОЛ.СТАНДАРТ БЗМЖ Сэндвич 4 Злака 69г (20 ед. в уп)    </t>
  </si>
  <si>
    <t>ЗОЛ.СТАНДАРТ БЗМЖ Эскимо Карамельная конфетка 61г (28 е</t>
  </si>
  <si>
    <t>Золотой стандарт БЗМЖ Крем-брюле эскимо 65г (28 ед. в у</t>
  </si>
  <si>
    <t xml:space="preserve">Золотой стандарт БЗМЖ Эскимо без глазури 65г (28 ед. в </t>
  </si>
  <si>
    <t>ИНМАРКО РЕД ГОСТ БЗМЖ стаканчик ванильное 69г (24 ед. в</t>
  </si>
  <si>
    <t xml:space="preserve">ИНМАРКО РЕД ГОСТ БЗМЖ стаканчик шоколадное 69г (24 ед. </t>
  </si>
  <si>
    <t xml:space="preserve">КОРНЕТТО БЗМЖ МАЛИНА  73г                              </t>
  </si>
  <si>
    <t xml:space="preserve">КОРНЕТТО Единорог рожок БЗМЖ 73г                       </t>
  </si>
  <si>
    <t xml:space="preserve">МАГНАТ БЗМЖ горький шоколад и апельсин Эскимо 73г      </t>
  </si>
  <si>
    <t xml:space="preserve">МАГНАТ БЗМЖ Манго красные ягоды Эскимо 74г             </t>
  </si>
  <si>
    <t xml:space="preserve">МАГНАТ БЗМЖ Шоколадный трюфель Эскимо 72г              </t>
  </si>
  <si>
    <t xml:space="preserve">ТОРЖЕСТВО  СЗЖМ рулет грецкий орех с шок.500г (8 ед. в </t>
  </si>
  <si>
    <t>ТОРЖЕСТВО  СЗМЖ Клубничный чизкейк конт.430г (6 ед. в у</t>
  </si>
  <si>
    <t xml:space="preserve">ФИШКА СЗМЖ сгущенка 61г                                </t>
  </si>
  <si>
    <t xml:space="preserve">Эkzo БЗМЖ ведро черника+ежевика 520г                   </t>
  </si>
  <si>
    <t xml:space="preserve">Эkzo БЗМЖ Лимонад молочное Эскимо 70г                  </t>
  </si>
  <si>
    <t>ЗОЛ. СТАНДАРТ БЗМЖ  Кило пломбира 15% 990г пэт (4 ед. в</t>
  </si>
  <si>
    <t xml:space="preserve">ЗОЛ. СТАНДАРТ БЗМЖ стакан пломбир 86г                  </t>
  </si>
  <si>
    <t xml:space="preserve">Мороженое СНЕЖИК с змж 5% вкус банана ваф.ст.70г       </t>
  </si>
  <si>
    <t xml:space="preserve">БАУНТИ СЗМЖ батончик 40г                               </t>
  </si>
  <si>
    <t xml:space="preserve">Алтайская буренка БЗЖМ 400гр (10 ед. в уп)             </t>
  </si>
  <si>
    <t>Алтайская буренка БЗМЖ Стакан ваф пломб кр-бр  90гр (24</t>
  </si>
  <si>
    <t>Алтайская буренка Пломбир БЗЖМ  на клипсах 900гр (8 ед.</t>
  </si>
  <si>
    <t xml:space="preserve">БЕЛОЧКА ЭСКИМО БЗМЖ 60г                                </t>
  </si>
  <si>
    <t>БЕЛЫЙ АЙСБЕРГ СЗМЖ крем-брюле в бел глазури 70г (40 ед.</t>
  </si>
  <si>
    <t xml:space="preserve">Брикет Настоящий пломбир БЗМЖ 80г                      </t>
  </si>
  <si>
    <t xml:space="preserve">ЗАБАВА пломбир БЗМЖ 50г                                </t>
  </si>
  <si>
    <t xml:space="preserve">ЛАКОМКА СЗМЖ Энерго"А" 80г (30 ед. в уп)               </t>
  </si>
  <si>
    <t xml:space="preserve">ПЛОМБИР БЗМЖ настоящий 15% 180г пласт.стакан           </t>
  </si>
  <si>
    <t xml:space="preserve">ПЛОМБИР БЗМЖ настоящий 15% 70г (40 ед. в уп)           </t>
  </si>
  <si>
    <t xml:space="preserve">ПЛОМБИР БЗМЖ настоящий 15% шоколадный 70г              </t>
  </si>
  <si>
    <t xml:space="preserve">Пломбир БЗМЖ настоящий в молочном шоколаде 80г         </t>
  </si>
  <si>
    <t xml:space="preserve">Рожок БЗМЖ Настоящий пломбир 110г (18 ед. в уп)        </t>
  </si>
  <si>
    <t>Рожок БЗМЖ Настоящий пломбир фисташка 110г (18 ед. в уп</t>
  </si>
  <si>
    <t xml:space="preserve">СССР пломбир БЗМЖ пакет на клипсах 400г                </t>
  </si>
  <si>
    <t xml:space="preserve">Стакан  БЗМЖ Настоящийплоский  80г (24 ед. в уп)       </t>
  </si>
  <si>
    <t xml:space="preserve">Стакан Монарх СЗМЖ на сливках в шок.гл.с арах.120г (24 </t>
  </si>
  <si>
    <t xml:space="preserve">Стакан Монарх СЗМЖ шоколадный 120г (24 ед. в уп)       </t>
  </si>
  <si>
    <t xml:space="preserve">Стакан Настоящий БЗМЖ пломбир 80г                      </t>
  </si>
  <si>
    <t xml:space="preserve">Стакан ЮБИЛЕЙНЫЙ СЗМЖ ванильный 70г (36 ед. в уп)      </t>
  </si>
  <si>
    <t xml:space="preserve">Стакан ЮБИЛЕЙНЫЙ СЗМЖ с вар.сгущ. 70г                  </t>
  </si>
  <si>
    <t xml:space="preserve">Стакан ЮБИЛЕЙНЫЙ СЗМЖ с клубн.джемом 70г               </t>
  </si>
  <si>
    <t xml:space="preserve">Стакан ЮБИЛЕЙНЫЙ СЗМЖ шоколадный 70г прозр.уп. (36 ед. </t>
  </si>
  <si>
    <t xml:space="preserve">Фруктейль апельсин 60г                                 </t>
  </si>
  <si>
    <t xml:space="preserve">ЮБИЛЕЙНОЕ СЗМЖ ванильное 1000г вес. (4 ед. в уп)       </t>
  </si>
  <si>
    <t xml:space="preserve">ЮБИЛЕЙНОЕ СЗМЖ ванильное 500г вес. (10 ед. в уп)       </t>
  </si>
  <si>
    <t xml:space="preserve">ЮБИЛЕЙНОЕ СЗМЖ шоколадное 500г вес. (10 ед. в уп)      </t>
  </si>
  <si>
    <t xml:space="preserve">Аленка и Алешка 80г СЗМЖ (26 ед. в уп)                 </t>
  </si>
  <si>
    <t>Банана-на! БЗМЖ сливочное ваниль-банан 55г (35 ед. в уп</t>
  </si>
  <si>
    <t xml:space="preserve">Брикет пломбир БЗМЖ на сливках на вафлях 80г (27 ед. в </t>
  </si>
  <si>
    <t>Кардинал в стране Гулливерия СЗМЖ ван.коньяк/кар/фун.43</t>
  </si>
  <si>
    <t>Миледи в стране Гулливерия СЗМЖ ванильн.абрикос/абр.дже</t>
  </si>
  <si>
    <t>Мишка БЗМЖ пломбир ванильньный 350г п/пакет (8 ед. в уп</t>
  </si>
  <si>
    <t xml:space="preserve">НА ТАЧКЕ БЗМЖ двухсл.банан-клубника 55г (35 ед. в уп)  </t>
  </si>
  <si>
    <t>ПЛОМБИР МИШКА БЗМЖ на палочке ванильн.в перг.15% 70г (3</t>
  </si>
  <si>
    <t>РАДУГА ЖЕЛАНИЙ СЗМЖ вкус банана во фрукт.глаз.ябл/апел/</t>
  </si>
  <si>
    <t xml:space="preserve">Снежик абрикос СЗМЖ 70г (24 ед. в уп)                  </t>
  </si>
  <si>
    <t xml:space="preserve">Снежик сгущёнка СЗМЖ 80г (24 ед. в уп)                 </t>
  </si>
  <si>
    <t xml:space="preserve">Снежик чёрный рожок черника СЗМЖ 90г                   </t>
  </si>
  <si>
    <t xml:space="preserve">Снежик шоколадная крошка СЗМЖ 70г (24 ед. в уп)        </t>
  </si>
  <si>
    <t>Тотошка в стране Гулливерии СЗМЖ ван-шок с жеват.рез.60</t>
  </si>
  <si>
    <t xml:space="preserve">Эскимо сливочное  БЗМЖ в глазури"Ириска" 60г (30 ед. в </t>
  </si>
  <si>
    <t xml:space="preserve">Мороженое СЗМЖ БАБЛ-ГАМ в сах.рожке Папа Мама Я 50г    </t>
  </si>
  <si>
    <t>Мороженое эскимо СЗМЖ шоколадное в шоколадной глазури "</t>
  </si>
  <si>
    <t xml:space="preserve">Эскимо СЗМЖ Банан и Шоколад Папа Мама Я 50г(БША)       </t>
  </si>
  <si>
    <t xml:space="preserve">КИТ КАТ СЗМЖ рожок 120мл                               </t>
  </si>
  <si>
    <t xml:space="preserve">КитКат СЗМЖ Эскимо 90мл                                </t>
  </si>
  <si>
    <t xml:space="preserve">МАКСИБОН СЗМЖ Страчателла сэндвич с шок.печ.140мл      </t>
  </si>
  <si>
    <t xml:space="preserve">ОРЕО мороженое Сэндвич СЗМЖ 135мл                      </t>
  </si>
  <si>
    <t xml:space="preserve">Мороженое с змж шоколадное 900г "А"                    </t>
  </si>
  <si>
    <t>ФМ"Гроспирон"</t>
  </si>
  <si>
    <t>БРИКЕША БЗМЖ брикет пломбир 80г(ФМ Гроспирон) (32 ед. в</t>
  </si>
  <si>
    <t xml:space="preserve">Домашний десерт СЗМЖ в ассортименте 450г пл/пак (9 ед. </t>
  </si>
  <si>
    <t>Коробка БЗМЖ "Пломбир на сливках" 240г/12 (12 ед. в уп)</t>
  </si>
  <si>
    <t xml:space="preserve">Кубик БЗМЖ Крем пломбир 160г(Гроспирон) (16 ед. в уп)  </t>
  </si>
  <si>
    <t>КУРАЖ СЗМЖ рожок большой с джемом киви 110г (18 ед. в у</t>
  </si>
  <si>
    <t xml:space="preserve">КУРАЖ СЗМЖ эскимо с карам.в шок.гл.65г (30 ед. в уп)   </t>
  </si>
  <si>
    <t>КУРАЖ СЗМЖ эскимо с персик. джемом в шок.глазури 65г (3</t>
  </si>
  <si>
    <t>Рожок БЗМЖ сахарный Крем Пломбир 70г(Гроспирон) (30 ед.</t>
  </si>
  <si>
    <t>Рожок СЗМЖ ваф. Хлоп ванильно-клуб. с джемом 60г (30 ед</t>
  </si>
  <si>
    <t xml:space="preserve">Стаканчик Мальчик СЗМЖ ванил.70г (24 ед. в уп)         </t>
  </si>
  <si>
    <t xml:space="preserve">Стаканчик Мальчик СЗМЖ карамель 80г (24 ед. в уп)      </t>
  </si>
  <si>
    <t xml:space="preserve">Стаканчик Мальчик СЗМЖ пломбир/черн.джем 80г (24 ед. в </t>
  </si>
  <si>
    <t xml:space="preserve">Стаканчик Мальчик СЗМЖ с ароматом клубники 70г (24 ед. </t>
  </si>
  <si>
    <t xml:space="preserve">Хлоп рожок СЗМЖ ваф с чернич.джемом 60г (30 ед. в уп)  </t>
  </si>
  <si>
    <t xml:space="preserve">ХЛОП рожок СЗМЖ с фисташкой 60г (30 ед. в уп)          </t>
  </si>
  <si>
    <t>МАРГАРИНЫ И ЖИРЫ</t>
  </si>
  <si>
    <t xml:space="preserve">Жир Кулинарный спец.назн.Фритюрный (Н-ск) весовой      </t>
  </si>
  <si>
    <t xml:space="preserve">Жир Кулинарный спец.назн.Фритюрный 250г.(Н-ск)         </t>
  </si>
  <si>
    <t xml:space="preserve">Марг. Жар печка д/выпечки 180г (24 ед. в уп)           </t>
  </si>
  <si>
    <t xml:space="preserve">Марг.Саратовский домашний перг. 250г (24 ед. в уп)     </t>
  </si>
  <si>
    <t>Марг.Саратовский слив.вкус и аромат домаш.180г перг. (5</t>
  </si>
  <si>
    <t>Марг.Саратовский сливоч.вкус и аромат 180г перг. (50 ед</t>
  </si>
  <si>
    <t xml:space="preserve">Марг.Саратовский сливочный перг.250г (24 ед. в уп)     </t>
  </si>
  <si>
    <t xml:space="preserve">Марг.Чудесница универ. 150г перг. (60 ед. в уп)        </t>
  </si>
  <si>
    <t xml:space="preserve">Марг.Чудесница универ. 180г перг. (50 ед. в уп)        </t>
  </si>
  <si>
    <t xml:space="preserve">Марг.Столовый Домашний (НЖК) вес.20кг (20 ед. в уп)    </t>
  </si>
  <si>
    <t xml:space="preserve">Маргарин  Столовый Молочный (Н-ск) вес. 20кг (20 ед. в </t>
  </si>
  <si>
    <t xml:space="preserve">Маргарин СолПро д/слоеных изделий 82% (10 ед. в уп)    </t>
  </si>
  <si>
    <t>МАСЛО РАСТИТЕЛЬНОЕ</t>
  </si>
  <si>
    <t xml:space="preserve">Россиянка подсолн. раф. дез. 1л                        </t>
  </si>
  <si>
    <t xml:space="preserve">СОЛНЕЧНАЯ ЛИНИЯ подсолн.раф.дез.900мл                  </t>
  </si>
  <si>
    <t xml:space="preserve">Ярко подсолн. раф. дез. 1л                             </t>
  </si>
  <si>
    <t xml:space="preserve">Ярко подсолн. раф. дез. 2л                             </t>
  </si>
  <si>
    <t xml:space="preserve">Ярко подсолн. раф. дез. 5л                             </t>
  </si>
  <si>
    <t xml:space="preserve">Аведов подсолнечное 1л                                 </t>
  </si>
  <si>
    <t xml:space="preserve">Аннинское раф.0,9л сорт1                               </t>
  </si>
  <si>
    <t xml:space="preserve">Аннинское раф.5л                                       </t>
  </si>
  <si>
    <t xml:space="preserve">Злато подсолнечное 1л                                  </t>
  </si>
  <si>
    <t xml:space="preserve">Злато подсолнечное раф.дез. 2л                         </t>
  </si>
  <si>
    <t xml:space="preserve">Злато подсолнечное раф.дез. 5л                         </t>
  </si>
  <si>
    <t xml:space="preserve">Злато подсолнечное рафин. дезод.3л                     </t>
  </si>
  <si>
    <t xml:space="preserve">Золотая семечка раф. 0,5л                              </t>
  </si>
  <si>
    <t xml:space="preserve">Золотая семечка раф. 1,8л                              </t>
  </si>
  <si>
    <t xml:space="preserve">Золотая семечка раф. 1л                                </t>
  </si>
  <si>
    <t xml:space="preserve">Золотая семечка раф.дез. 3л                            </t>
  </si>
  <si>
    <t xml:space="preserve">Золотая семечка раф.дез. 5л                            </t>
  </si>
  <si>
    <t xml:space="preserve">Раздолье подсолн.раф.дез 5л                            </t>
  </si>
  <si>
    <t xml:space="preserve">Раздолье подсолнечное раф.дез.0.9л                     </t>
  </si>
  <si>
    <t xml:space="preserve">Раздолье подсолнечное раф.дез.1,8л                     </t>
  </si>
  <si>
    <t>Алейскзернопродукт им.С.Н.Старовойтова ЗАО</t>
  </si>
  <si>
    <t xml:space="preserve">АЛЕЙКА 1л подсолн.нераф.                               </t>
  </si>
  <si>
    <t>Интер-масло ООО</t>
  </si>
  <si>
    <t xml:space="preserve">Интер-масло 1л нераф.                                  </t>
  </si>
  <si>
    <t xml:space="preserve">Интер-масло 2,5л нераф.                                </t>
  </si>
  <si>
    <t xml:space="preserve">Интер-масло 5л нераф.                                  </t>
  </si>
  <si>
    <t xml:space="preserve">Интер-масло подс.в/с нераф. 1,5 л                      </t>
  </si>
  <si>
    <t xml:space="preserve">Масло подсолнечное Интер нераф.0,5л                    </t>
  </si>
  <si>
    <t>ОЛИВКОВОЕ</t>
  </si>
  <si>
    <t xml:space="preserve">Оливковое Borges 100% 0,5л ст/б                        </t>
  </si>
  <si>
    <t xml:space="preserve">Оливковое BORGES E.V.0,5л ст/б.                        </t>
  </si>
  <si>
    <t xml:space="preserve">Оливковое SOLO de OLIVA Extra Virgen нераф.0,25л ст/б  </t>
  </si>
  <si>
    <t xml:space="preserve">Оливковое SOLO de OLIVA Extra Virgen нераф.0,5л ст/б   </t>
  </si>
  <si>
    <t xml:space="preserve">Оливковое SOLO de OLIVA раф.0,25л ст/б                 </t>
  </si>
  <si>
    <t xml:space="preserve">Оливковое SOLO de OLIVA раф.0,5л ст/б                  </t>
  </si>
  <si>
    <t>Продукция др.производителей</t>
  </si>
  <si>
    <t xml:space="preserve">Ideal подсолн. 1л                                      </t>
  </si>
  <si>
    <t xml:space="preserve">Масло оливковое раф.PURE 250мл(ТМ Золотеево)           </t>
  </si>
  <si>
    <t>МАСЛО СЛИВОЧНОЕ</t>
  </si>
  <si>
    <t>Масло 72.5% БЗМЖ Крестьянское 250г слад.слив. конт. Куя</t>
  </si>
  <si>
    <t>Масло 72.5% БЗМЖ Крестьянское 250г слад.слив.соленое ко</t>
  </si>
  <si>
    <t>Масло 72.5% БЗМЖ Крестьянское170г слад.слив. фольга Хол</t>
  </si>
  <si>
    <t xml:space="preserve">Масло 72.5% БЗМЖ Традиционное 170г слив.фольга         </t>
  </si>
  <si>
    <t>Спред с змж растительно-сливочный Томак 72,5% ГОСТ 180г</t>
  </si>
  <si>
    <t>Спред с змж растительно-сливочный Томак 72,5% ГОСТ 500г</t>
  </si>
  <si>
    <t>СПРЕД</t>
  </si>
  <si>
    <t xml:space="preserve">Спред ПРЕСТОЛ (Домашнее) 60% 180г фольга               </t>
  </si>
  <si>
    <t xml:space="preserve">Спред Альпийская буренка д/бутерб. 62% 180г фольга     </t>
  </si>
  <si>
    <t xml:space="preserve">Спред  Моя семья Покровское 40% 250г (36 ед. в уп)     </t>
  </si>
  <si>
    <t>Спред  Моя семья Станичное солнце 40% 250г (36 ед. в уп</t>
  </si>
  <si>
    <t>ЙОГУРТ И ДЕСЕРТЫ, ПРОДУКТЫ ЙОГУРТНЫЕ</t>
  </si>
  <si>
    <t>Йогурт.прод.БЗМЖ CAMPINA 100г 1,2%Нежный с соком банана</t>
  </si>
  <si>
    <t>Йогурт.прод.БЗМЖ CAMPINA 320г 1,2%Нежный с соком персик</t>
  </si>
  <si>
    <t xml:space="preserve">Йогурт.прод.БЗМЖ FRUTTIS 115г 5% Сливочное лакомство в </t>
  </si>
  <si>
    <t>Прод.йог.паст.БЗМЖ FRUTTIS Легкий 0,1% 110г Абрикос-Ман</t>
  </si>
  <si>
    <t>Прод.йог.паст.БЗМЖ FRUTTIS Легкий 0,1% 110г Ананас-Дыня</t>
  </si>
  <si>
    <t>Прод.йог.паст.БЗМЖ FRUTTIS Слив.лаком.5% 115г Персик-Ма</t>
  </si>
  <si>
    <t>Прод.йог.паст.БЗМЖ FRUTTIS Слив.лакомство 5% 115г Клубн</t>
  </si>
  <si>
    <t>Прод.йог.паст.БЗМЖ FRUTTIS Суперэкстра 8% 115г Абрикос-</t>
  </si>
  <si>
    <t>Прод.йог.паст.БЗМЖ FRUTTIS Суперэкстра 8% 115г Вишня/Пе</t>
  </si>
  <si>
    <t>Продукт йог.паст.БЗМЖ Нежный 1,2% 100г с соком Абрикоса</t>
  </si>
  <si>
    <t xml:space="preserve">Продукт йог.паст.БЗМЖ Нежный 1,2% 100г с соком Персика </t>
  </si>
  <si>
    <t>Продукт йог.паст.БЗМЖ Нежный 1,2% 320г с соком Клубники</t>
  </si>
  <si>
    <t>Продукт йог.паст.БЗМЖ Нежный Легкий 0,1% 95г с соком Кл</t>
  </si>
  <si>
    <t>Продукт йог.паст.БЗМЖ Нежный Легкий 0,1% 95г с соком Ле</t>
  </si>
  <si>
    <t>Продукт йогуртный FRUTTIS суперэкстра 8% 115г яблоко/гр</t>
  </si>
  <si>
    <t>Сибирский ЗПМ</t>
  </si>
  <si>
    <t xml:space="preserve">Желе со вкусом зелёного яблока 150г Снеговичок         </t>
  </si>
  <si>
    <t xml:space="preserve">Желе со вкусом земляники 150г Снеговичок               </t>
  </si>
  <si>
    <t xml:space="preserve">Желе со вкусом персика 150г Снеговичок                 </t>
  </si>
  <si>
    <t xml:space="preserve">Йогурт БЗМЖ Холод 450г Клубника пюр-пак                </t>
  </si>
  <si>
    <t xml:space="preserve">Йогурт БЗМЖ Холод 450г Черника пюр-пак                 </t>
  </si>
  <si>
    <t>ЭРМАНН</t>
  </si>
  <si>
    <t>Йогурт.прод.БЗМЖ ALPENLAND 95г 0,3% вишня/нектарин/дики</t>
  </si>
  <si>
    <t>Йогурт.прод.БЗМЖ ALPENLAND 95г 0,3% киви/крыжовник/анан</t>
  </si>
  <si>
    <t xml:space="preserve">Продукт йогуртный ALPENLAND 7.5% абр/перс/марак. 95г   </t>
  </si>
  <si>
    <t xml:space="preserve">Продукт йогуртный УСЛАДА 1.2% абрикос 95г              </t>
  </si>
  <si>
    <t xml:space="preserve">Продукт йогуртный УСЛАДА 1.2% клубника 95г             </t>
  </si>
  <si>
    <t xml:space="preserve">Продукт йогуртный УСЛАДА 1.2% персик/марак. 95г        </t>
  </si>
  <si>
    <t xml:space="preserve">Продукт йогуртный УСЛАДА Зол. 5.1% клубника 95г        </t>
  </si>
  <si>
    <t xml:space="preserve">Продукт йогуртный ЭРМИГУРТ 1.2% пер/марак 290г         </t>
  </si>
  <si>
    <t>Пудинг йогурт прод.БЗМЖ Эрмигурт 100г 3%Карамель Эрманн</t>
  </si>
  <si>
    <t>Пудинг йогурт прод.БЗМЖ Эрмигурт 100г 3,2% Шоколадный Э</t>
  </si>
  <si>
    <t>ЯЙЦО</t>
  </si>
  <si>
    <t xml:space="preserve">Яйцо перепелиное пищевое 20шт.                         </t>
  </si>
  <si>
    <t xml:space="preserve">Яйцо отборное 10шт.(Енисейская ПФ)                     </t>
  </si>
  <si>
    <t>СНЭКОВАЯ ПРОДУКЦИЯ</t>
  </si>
  <si>
    <t xml:space="preserve">Чипсы Lays бекон 80г                                   </t>
  </si>
  <si>
    <t xml:space="preserve">Чипсы Lays грибы, сметана 150г                         </t>
  </si>
  <si>
    <t xml:space="preserve">Чипсы Lays краб 150г                                   </t>
  </si>
  <si>
    <t xml:space="preserve">Чипсы Lays крабы 80г                                   </t>
  </si>
  <si>
    <t xml:space="preserve">Чипсы Lays мол. лук 150г                               </t>
  </si>
  <si>
    <t xml:space="preserve">Чипсы Lays мол. лук 80г                                </t>
  </si>
  <si>
    <t xml:space="preserve">Чипсы Lays Молодой зеленый лук 40г                     </t>
  </si>
  <si>
    <t xml:space="preserve">Чипсы Lays Рифлёные Лобстер 150г                       </t>
  </si>
  <si>
    <t xml:space="preserve">Чипсы Lays Рифлёные Нежный сыр с луком 150г            </t>
  </si>
  <si>
    <t xml:space="preserve">Чипсы Lays рифленый со вкусом лобстера 80г             </t>
  </si>
  <si>
    <t xml:space="preserve">Чипсы Lays рифленый со вкусом нежный сыр с  луком 80г  </t>
  </si>
  <si>
    <t xml:space="preserve">Чипсы Lays сметана, зелень 150г                        </t>
  </si>
  <si>
    <t xml:space="preserve">Чипсы Lays сметана, зелень 80г                         </t>
  </si>
  <si>
    <t xml:space="preserve">Чипсы Lays сметана, лук 80г                            </t>
  </si>
  <si>
    <t xml:space="preserve">Чипсы Lays сыр 150г                                    </t>
  </si>
  <si>
    <t xml:space="preserve">Чипсы Lays сыр 80г                                     </t>
  </si>
  <si>
    <t xml:space="preserve">Чипсы Pringles Ralfie со вкусом зел.лук165г            </t>
  </si>
  <si>
    <t xml:space="preserve">Чипсы со вкусом Сметаны и Лука,Pringles 70 г           </t>
  </si>
  <si>
    <t xml:space="preserve">Чипсы со вкусом Сметаны и Лука,Pringles Ralfie 165г    </t>
  </si>
  <si>
    <t xml:space="preserve">Чипсы со вкусом Сыра Pringles Ralfie 165г              </t>
  </si>
  <si>
    <t xml:space="preserve">ЧипсыPringles Ralfie со вкусом паприки 165г            </t>
  </si>
  <si>
    <t xml:space="preserve">Чипсы Крабовые 50г (Бингрэ)                            </t>
  </si>
  <si>
    <t xml:space="preserve">Чипсы Крабовые 80г (Бингрэ)                            </t>
  </si>
  <si>
    <t xml:space="preserve">Чипсы Креветка 50г (Бингрэ)                            </t>
  </si>
  <si>
    <t xml:space="preserve">Чипсы Мясные Зяки-Зяки 50г                             </t>
  </si>
  <si>
    <t xml:space="preserve">Чипсы МАКСИ грибы сметана 50г                          </t>
  </si>
  <si>
    <t xml:space="preserve">Чипсы МАКСИ курица 50г                                 </t>
  </si>
  <si>
    <t xml:space="preserve">Чипсы МАКСИ сметана,лук 100г                           </t>
  </si>
  <si>
    <t xml:space="preserve">Сухарики КИРИЕШКИ  Мега бекон 100-110г БС 262          </t>
  </si>
  <si>
    <t xml:space="preserve">Сухарики КИРИЕШКИ  Мега ветчина/сыр100-110г БС260      </t>
  </si>
  <si>
    <t xml:space="preserve">Сухарики КИРИЕШКИ  Мега сыр100-110г БС263              </t>
  </si>
  <si>
    <t xml:space="preserve">Сухарики КИРИЕШКИ ветч./сыр 40-45г Бс106               </t>
  </si>
  <si>
    <t xml:space="preserve">Сухарики КИРИЕШКИ лайт ветч./сыр 33г БС504             </t>
  </si>
  <si>
    <t xml:space="preserve">Сухарики КИРИЕШКИ лайт ветч./сыр 80г БС523             </t>
  </si>
  <si>
    <t xml:space="preserve">Сухарики КИРИЕШКИ лайт с сыром 33г БС509               </t>
  </si>
  <si>
    <t xml:space="preserve">Сухарики КИРИЕШКИ лайт смет. с зел. 80г БС525          </t>
  </si>
  <si>
    <t xml:space="preserve">Сухарики КИРИЕШКИ лайт сметана, зелень 33г БС510       </t>
  </si>
  <si>
    <t xml:space="preserve">Сухарики КИРИЕШКИ с беконом 40г БС101                  </t>
  </si>
  <si>
    <t xml:space="preserve">Сухарики КИРИЕШКИ с красной икрой 40гБс103             </t>
  </si>
  <si>
    <t xml:space="preserve">Сухарики КИРИЕШКИ с курицей 40-45г БС109               </t>
  </si>
  <si>
    <t xml:space="preserve">Сухарики КИРИЕШКИ салями 40г БС102                     </t>
  </si>
  <si>
    <t xml:space="preserve">Сухарики КИРИЕШКИ холодец хрен 40г БС108               </t>
  </si>
  <si>
    <t>Сухарики КИРИЕШКИ шашлык с кетчупом Heinz 60г+25г БС290</t>
  </si>
  <si>
    <t xml:space="preserve">Сухарики КИРИЕШКИ-MAX охотн.колб.40г БС544             </t>
  </si>
  <si>
    <t xml:space="preserve">Кальмар Перуанский филе кольца 38г (Beerka)            </t>
  </si>
  <si>
    <t xml:space="preserve">Бирка минтай филе ломтики 25г БМ 471                   </t>
  </si>
  <si>
    <t xml:space="preserve">Гренки Бирка Бородинс.аджика 60г ПС 234                </t>
  </si>
  <si>
    <t xml:space="preserve">Кальмар Перуанский филе кольца 18г(Beerka) БМ 201      </t>
  </si>
  <si>
    <t xml:space="preserve">Кальмар Перуанский филе соломка 18г (Beerka) БМ 102    </t>
  </si>
  <si>
    <t xml:space="preserve">Филе горбуши вяленное 25г (Beerka)                     </t>
  </si>
  <si>
    <t xml:space="preserve">Сухарики КИРИЕШКИ  Мега холодец,хрен100гБС261          </t>
  </si>
  <si>
    <t xml:space="preserve">Семечки GOLD Standart 100г                             </t>
  </si>
  <si>
    <t xml:space="preserve">Семечки GOLD Standart солёные100г                      </t>
  </si>
  <si>
    <t xml:space="preserve">Чипсы Хомка с белыми грибами 120г                      </t>
  </si>
  <si>
    <t xml:space="preserve">Чипсы Хомка сметана с зеленью 120г                     </t>
  </si>
  <si>
    <t xml:space="preserve">Чипсы PRO 150г сметана лук ВЧ 143                      </t>
  </si>
  <si>
    <t xml:space="preserve">Чипсы PRO 60г сметана, лук ВЧ 113                      </t>
  </si>
  <si>
    <t xml:space="preserve">Луковые кольца MinFree бекон  45г БЧ424                </t>
  </si>
  <si>
    <t xml:space="preserve">Луковые кольца MinFree сметана 45г БЧ 426              </t>
  </si>
  <si>
    <t xml:space="preserve">Луковые кольца MinFree сыр 45г БЧ 427                  </t>
  </si>
  <si>
    <t xml:space="preserve">Бирка Анчоус сол.суш.25г БМ314                         </t>
  </si>
  <si>
    <t xml:space="preserve">Бирка Кальмар суш. 18г кольца копч. БМ318              </t>
  </si>
  <si>
    <t xml:space="preserve">Семечки Зеленый попугай 100г отборные                  </t>
  </si>
  <si>
    <t xml:space="preserve">Семечки Зеленый попугай 100г отборные соленые          </t>
  </si>
  <si>
    <t xml:space="preserve">Семечки Зеленый попугай 40г отборные                   </t>
  </si>
  <si>
    <t xml:space="preserve">Сухарики КИРИЕШКИ Baguet сметана и сыр 50г             </t>
  </si>
  <si>
    <t xml:space="preserve">Сухарики КИРИЕШКИ Maxi сыр с луком 60г                 </t>
  </si>
  <si>
    <t xml:space="preserve">Чипсы НАЧОС с кусочк.жарен.лука и морс.солью 150г      </t>
  </si>
  <si>
    <t xml:space="preserve">Бабкины Семечки 100г                                   </t>
  </si>
  <si>
    <t xml:space="preserve">Семечки Бабкины семечки 100г соленые                   </t>
  </si>
  <si>
    <t xml:space="preserve">Сухарики ХРУСТИМ багет королевский краб 60г            </t>
  </si>
  <si>
    <t xml:space="preserve">Сухарики ХРУСТИМ багет сырное ассорти 60г              </t>
  </si>
  <si>
    <t xml:space="preserve">Сухарики ХРУСТИМ кальмары 90г                          </t>
  </si>
  <si>
    <t xml:space="preserve">Сухарики ХРУСТИМ холодец с хреном 90г                  </t>
  </si>
  <si>
    <t>Алтайские семечки</t>
  </si>
  <si>
    <t xml:space="preserve">Семечки ZUM ZUM 70г (Велкен) полосатые                 </t>
  </si>
  <si>
    <t xml:space="preserve">Семечки ZUM ZUM 90г(Велкен)                            </t>
  </si>
  <si>
    <t xml:space="preserve">Семечки ZUM ZUM жареные 405г (ВелКен)                  </t>
  </si>
  <si>
    <t xml:space="preserve">Семечки ZumZum XXL жар. 240г (Велкен) 22,44            </t>
  </si>
  <si>
    <t xml:space="preserve">Семечки ZumZum жарен.40г (Велкен)                      </t>
  </si>
  <si>
    <t xml:space="preserve">Семечки Алтайские жар./солен.180г (Велкен) АС 4        </t>
  </si>
  <si>
    <t xml:space="preserve">Семечки Алтайские жар.120г (Велкен)                    </t>
  </si>
  <si>
    <t xml:space="preserve">Семечки Алтайские жар.300г(Велкен)                     </t>
  </si>
  <si>
    <t xml:space="preserve">Семечки Алтайские жар.60г (Велкен)                     </t>
  </si>
  <si>
    <t xml:space="preserve">Ядро подсолн. ZumZum 35г обжаренное (Велкен)           </t>
  </si>
  <si>
    <t>Волков ИП</t>
  </si>
  <si>
    <t xml:space="preserve">Семечки Джинн 140г                                     </t>
  </si>
  <si>
    <t xml:space="preserve">Семечки Джинн 250г                                     </t>
  </si>
  <si>
    <t xml:space="preserve">Семечки Джинн 70г                                      </t>
  </si>
  <si>
    <t xml:space="preserve">Семечки Джинн солёные 140г                             </t>
  </si>
  <si>
    <t>ВОСХОД ТПК</t>
  </si>
  <si>
    <t xml:space="preserve">Семечки жареные Дед Семен 100г                         </t>
  </si>
  <si>
    <t xml:space="preserve">Семечки жареные Дед Семен 250г                         </t>
  </si>
  <si>
    <t xml:space="preserve">Семечки жареные Дед Семен соль 100г                    </t>
  </si>
  <si>
    <t xml:space="preserve">Семечки жареные отборные Лихие 230г                    </t>
  </si>
  <si>
    <t xml:space="preserve">Семечки жареные отборные Лихие 80г                     </t>
  </si>
  <si>
    <t xml:space="preserve">Семечки жареные соль Дед Семен 250г                    </t>
  </si>
  <si>
    <t>МАРТИН СИБИРЬ</t>
  </si>
  <si>
    <t xml:space="preserve">Семечки Молодежные 100г                                </t>
  </si>
  <si>
    <t xml:space="preserve">Семечки Молодежные 50г                                 </t>
  </si>
  <si>
    <t xml:space="preserve">Семечки От Мартина отборные 100г                       </t>
  </si>
  <si>
    <t xml:space="preserve">Семечки От Мартина отборные 50г                        </t>
  </si>
  <si>
    <t xml:space="preserve">Семечки От Мартина черные с морской солью 100г         </t>
  </si>
  <si>
    <t>НАТУРФРУКТ</t>
  </si>
  <si>
    <t xml:space="preserve">Семя подсолнечника жареное весовое                     </t>
  </si>
  <si>
    <t xml:space="preserve">Янтарная рыбка 50г ВКУС-ВО!                            </t>
  </si>
  <si>
    <t xml:space="preserve">Семена подсолнечника жаренные 500г                     </t>
  </si>
  <si>
    <t>СУХИЕ ЗАВТРАКИ, ХЛЕБЦЫ</t>
  </si>
  <si>
    <t xml:space="preserve">Хлебцы "Фитнес Линия"минерал плюс 100г                 </t>
  </si>
  <si>
    <t xml:space="preserve">Хлебцы "Хлебцы-Молодцы"ржаные 110г                     </t>
  </si>
  <si>
    <t xml:space="preserve">Кукур. палочки НИКИТКА 160г                            </t>
  </si>
  <si>
    <t xml:space="preserve">Кукур. палочки НИКИТКА 55г                             </t>
  </si>
  <si>
    <t xml:space="preserve">Кукур. палочки НИКИТКА Великан слив.700г               </t>
  </si>
  <si>
    <t xml:space="preserve">Подуш. НИКИТКА с мол. нач. 130г                        </t>
  </si>
  <si>
    <t xml:space="preserve">Подуш. НИКИТКА с шок. нач. 130г                        </t>
  </si>
  <si>
    <t xml:space="preserve">Слайсы гречневые 100г                                  </t>
  </si>
  <si>
    <t xml:space="preserve">Слайсы злаковый коктейль 100г                          </t>
  </si>
  <si>
    <t xml:space="preserve">Слайсы рисово-гречневые 100г                           </t>
  </si>
  <si>
    <t xml:space="preserve">Хлебцы Алтайские пшеничн.с луком 75г                   </t>
  </si>
  <si>
    <t xml:space="preserve">Хлебцы Алтайские ржаные 75г                            </t>
  </si>
  <si>
    <t xml:space="preserve">Звёздочки медовые Супер Хрупер 200г(пакет)             </t>
  </si>
  <si>
    <t>Сух.продукт экструз.технологии Медвежата шоколадные 200</t>
  </si>
  <si>
    <t xml:space="preserve">Воздушная пшеница карамель 100г(пакет)                 </t>
  </si>
  <si>
    <t xml:space="preserve">Воздушная пшеница мёд 100г(пакет)                      </t>
  </si>
  <si>
    <t xml:space="preserve">Корнерс спелый банан 30г                               </t>
  </si>
  <si>
    <t xml:space="preserve">Кукур. палочки Кузя Лакомкин 140г                      </t>
  </si>
  <si>
    <t xml:space="preserve">Кукур. палочки Кузя Лакомкин 85г                       </t>
  </si>
  <si>
    <t xml:space="preserve">ЛЮБЯТОВО Шарики шок. 200г                              </t>
  </si>
  <si>
    <t xml:space="preserve">Мюсли Matti с бананом и шоколадом 250г                 </t>
  </si>
  <si>
    <t xml:space="preserve">Мюсли Matti с ежевикой и малиной 250г                  </t>
  </si>
  <si>
    <t xml:space="preserve">Попкорн Бомбастер 50г карамель ВП 121                  </t>
  </si>
  <si>
    <t xml:space="preserve">Попкорн Бомбастер 50г клубника ВП 124                  </t>
  </si>
  <si>
    <t xml:space="preserve">Хлебцы Доктор Кернер имбирь/лимон 90г                  </t>
  </si>
  <si>
    <t xml:space="preserve">Хлебцы Доктор Кернер карамельные 90г                   </t>
  </si>
  <si>
    <t xml:space="preserve">Хлебцы Доктор Кернер яблоко/корица 90г                 </t>
  </si>
  <si>
    <t>Хлебцы хрустящие"Хлебцы-Молодцы"Бородинские цельнозерно</t>
  </si>
  <si>
    <t xml:space="preserve">Зерна риса возд.в сиропе с цукатами 30г Простой выбор  </t>
  </si>
  <si>
    <t>ПРЯНОСТИ,ПРИПРАВЫ,ПИЩЕВЫЕ ДОБАВКИ</t>
  </si>
  <si>
    <t xml:space="preserve">Горчица "ВИТЕКС"русская 200г туба                      </t>
  </si>
  <si>
    <t xml:space="preserve">Хрен "ВИТЕКС"столовый 200г туба                        </t>
  </si>
  <si>
    <t xml:space="preserve">Кнорр ароматная для мяса,шашлыка,гриля 23г             </t>
  </si>
  <si>
    <t xml:space="preserve">Кнорр Классика овощей универсальная75г                 </t>
  </si>
  <si>
    <t xml:space="preserve">Горчица"Столичная"русская  100г туба                   </t>
  </si>
  <si>
    <t xml:space="preserve">Аджика 300г (Сибкет)                                   </t>
  </si>
  <si>
    <t xml:space="preserve">Аджика 25г (Трапеза)                                   </t>
  </si>
  <si>
    <t xml:space="preserve">Базилик 7г (Трапеза)                                   </t>
  </si>
  <si>
    <t xml:space="preserve">Барбарис 15г(Трапеза)                                  </t>
  </si>
  <si>
    <t xml:space="preserve">Ванилин 1г (Трапеза)                                   </t>
  </si>
  <si>
    <t xml:space="preserve">Ванильный сахар 30г (Трапеза)                          </t>
  </si>
  <si>
    <t xml:space="preserve">Горчичный порошок 50г (Трапеза)                        </t>
  </si>
  <si>
    <t xml:space="preserve">Дрожжи 10г (Трапеза)                                   </t>
  </si>
  <si>
    <t xml:space="preserve">Дрожжи 11г Saf-moment                                  </t>
  </si>
  <si>
    <t xml:space="preserve">Желатин 25г (Трапеза)                                  </t>
  </si>
  <si>
    <t xml:space="preserve">Зира цельная 15г(Трапеза)                              </t>
  </si>
  <si>
    <t xml:space="preserve">Имбирь молотый 15г (Трапеза)                           </t>
  </si>
  <si>
    <t xml:space="preserve">Карри 15г (Трапеза)                                    </t>
  </si>
  <si>
    <t xml:space="preserve">Кислота лимонная 25г (Трапеза)                         </t>
  </si>
  <si>
    <t xml:space="preserve">Корейская заправкаЧИМ-ЧИМ д/капусты 60г пакет          </t>
  </si>
  <si>
    <t xml:space="preserve">Корейская заправкаЧИМ-ЧИМ д/моркови 60г пакет          </t>
  </si>
  <si>
    <t xml:space="preserve">Корейская заправкаЧИМ-ЧИМ д/хе из рыбы 60г пакет       </t>
  </si>
  <si>
    <t xml:space="preserve">Кориандр молотый 15г (Трапеза)                         </t>
  </si>
  <si>
    <t xml:space="preserve">Корица молотая 15г (Трапеза)                           </t>
  </si>
  <si>
    <t xml:space="preserve">Крахмал 200г (Россия)                                  </t>
  </si>
  <si>
    <t xml:space="preserve">Кунжут 20г (Трапеза)                                   </t>
  </si>
  <si>
    <t xml:space="preserve">Лавровый лист 10г (Трапеза)                            </t>
  </si>
  <si>
    <t xml:space="preserve">Мак 50г пищевой  (Трапеза)                             </t>
  </si>
  <si>
    <t xml:space="preserve">Маринад д/курицы 30г(Трапеза)                          </t>
  </si>
  <si>
    <t xml:space="preserve">Маринад д/мяса 30г(Трапеза)                            </t>
  </si>
  <si>
    <t xml:space="preserve">Маринад д/шашлыка 30г(Трапеза)                         </t>
  </si>
  <si>
    <t xml:space="preserve">Маринад"Костровок" д/шашлыка классический 300г пл/б    </t>
  </si>
  <si>
    <t xml:space="preserve">Маринад"Костровок"д/курицы 300г пл                     </t>
  </si>
  <si>
    <t xml:space="preserve">Маринад"Костровок"универсальный 300г пл                </t>
  </si>
  <si>
    <t xml:space="preserve">Мельница Аль Магриб приправа д/мяса53г                 </t>
  </si>
  <si>
    <t xml:space="preserve">Мельница Балкан Микс 12 овощей и трав 35г              </t>
  </si>
  <si>
    <t xml:space="preserve">Мельница Вива Куба приправа д/курицы 50г               </t>
  </si>
  <si>
    <t xml:space="preserve">Мельница Морская соль 100г                             </t>
  </si>
  <si>
    <t xml:space="preserve">Мельница Перец черный горошек 45г                      </t>
  </si>
  <si>
    <t xml:space="preserve">Паприка 15г (Трапеза)                                  </t>
  </si>
  <si>
    <t xml:space="preserve">Перец душистый горош. 15г (Трапеза)                    </t>
  </si>
  <si>
    <t xml:space="preserve">Перец красный молот. 20г (Трапеза)                     </t>
  </si>
  <si>
    <t xml:space="preserve">Перец черный горош. 15г (Трапеза)                      </t>
  </si>
  <si>
    <t xml:space="preserve">Перец черный молот. 20г (Трапеза)                      </t>
  </si>
  <si>
    <t xml:space="preserve">Перец черный молот. 50г (Трапеза)                      </t>
  </si>
  <si>
    <t xml:space="preserve">Перец черный молотый"Рецепты вкуса" 10г                </t>
  </si>
  <si>
    <t xml:space="preserve">Петрушка суш. 7г (Трапеза)                             </t>
  </si>
  <si>
    <t xml:space="preserve">Приправа для глитвейна 40г (Трапеза)                   </t>
  </si>
  <si>
    <t xml:space="preserve">Приправа для гуляша 15г (Трапеза)                      </t>
  </si>
  <si>
    <t xml:space="preserve">Приправа для засолки томатов 30г(Трапеза)              </t>
  </si>
  <si>
    <t xml:space="preserve">Приправа для картофеля 15г (Трапеза)                   </t>
  </si>
  <si>
    <t xml:space="preserve">Приправа для корей. морк. 25г (Трапеза)                </t>
  </si>
  <si>
    <t xml:space="preserve">Приправа для кур. окорочков 15г (Трапеза)              </t>
  </si>
  <si>
    <t xml:space="preserve">Приправа для курицы 15г (Трапеза)                      </t>
  </si>
  <si>
    <t xml:space="preserve">Приправа для мясных блюд 15г (Трапеза)                 </t>
  </si>
  <si>
    <t xml:space="preserve">Приправа для плова 15г (Трапеза)                       </t>
  </si>
  <si>
    <t xml:space="preserve">Приправа для риса и макарон 15г(Трапеза)               </t>
  </si>
  <si>
    <t xml:space="preserve">Приправа для рыбы 15г (Трапеза)                        </t>
  </si>
  <si>
    <t xml:space="preserve">Приправа для рыбы прян.посола 15г (Трапеза)            </t>
  </si>
  <si>
    <t xml:space="preserve">Приправа для свинины 15г (Трапеза)                     </t>
  </si>
  <si>
    <t xml:space="preserve">Приправа для супа 15г (Трапеза)                        </t>
  </si>
  <si>
    <t xml:space="preserve">Приправа для фарша 15г (Трапеза)                       </t>
  </si>
  <si>
    <t xml:space="preserve">Приправа универсал. 100г (Трапеза)                     </t>
  </si>
  <si>
    <t xml:space="preserve">Приправа универсал.12 овощей и трав 100г(Трапеза)      </t>
  </si>
  <si>
    <t xml:space="preserve">Прованские травы 7г(Трапеза)                           </t>
  </si>
  <si>
    <t xml:space="preserve">Разрыхлитель д/теста 15г (Трапеза)                     </t>
  </si>
  <si>
    <t xml:space="preserve">Сахарная пудра 60г (Трапеза)                           </t>
  </si>
  <si>
    <t xml:space="preserve">Сельдерей  7г (Трапеза)                                </t>
  </si>
  <si>
    <t xml:space="preserve">Смесь перцев 15г(Трапеза)                              </t>
  </si>
  <si>
    <t xml:space="preserve">Смесь"Грибное лукошко"50г(Трапеза)                     </t>
  </si>
  <si>
    <t xml:space="preserve">Смесь"ТНВ" Ароматный цыпленок табака 25г               </t>
  </si>
  <si>
    <t xml:space="preserve">Смесь"ТНВ" Сочная курица с чесноком и травами 28г      </t>
  </si>
  <si>
    <t xml:space="preserve">Смесь"ТНВ" Сочная свинина с чесн.и пряностями 22г      </t>
  </si>
  <si>
    <t xml:space="preserve">Смесь"ТНВ" Сочные крылышки в горч.-медовом соусе 30г   </t>
  </si>
  <si>
    <t xml:space="preserve">Смесь"ТНВ" Сочные ребрышки в гранатово-медов.соусе 30г </t>
  </si>
  <si>
    <t xml:space="preserve">Смесь"ТНВ" Чахохбили 23г                               </t>
  </si>
  <si>
    <t xml:space="preserve">Соль морская пищевая 600г с дозат.(Трапеза)            </t>
  </si>
  <si>
    <t xml:space="preserve">Укроп молотый суш. 7г (Трапеза)                        </t>
  </si>
  <si>
    <t xml:space="preserve">Хмели-сунелли 15г (Трапеза)                            </t>
  </si>
  <si>
    <t xml:space="preserve">Черемуха суш. молотая 40г (Трапеза)                    </t>
  </si>
  <si>
    <t xml:space="preserve">Чеснок молот. 15г (Трапеза)                            </t>
  </si>
  <si>
    <t>Смесь сух для пригот Ароматного картофеля с грибами 25г</t>
  </si>
  <si>
    <t>Смесь сух для пригот Гречки со свининой по-купечески 24</t>
  </si>
  <si>
    <t xml:space="preserve">Смесь сух для пригот Нежной свинины с ананасами 24гр   </t>
  </si>
  <si>
    <t xml:space="preserve">Сода пищевая 500г                                      </t>
  </si>
  <si>
    <t xml:space="preserve">Соль  в/с 1помол (Илецк) фас 1кг                       </t>
  </si>
  <si>
    <t xml:space="preserve">Соль  в/с 1помол йодир.(Илецк) фас.1кг                 </t>
  </si>
  <si>
    <t xml:space="preserve">Соль  ЭКСТРА  1кг(Руссоль)                             </t>
  </si>
  <si>
    <t xml:space="preserve">Соль Славяна фас нейодир.1кг                           </t>
  </si>
  <si>
    <t xml:space="preserve">Соль Славяна фас.йодир. 1кг                            </t>
  </si>
  <si>
    <t>SICILIA  ТМ</t>
  </si>
  <si>
    <t xml:space="preserve">SICILIA концентр.сок лимона 115мл                      </t>
  </si>
  <si>
    <t xml:space="preserve">Аджика жгучая 280г ст/б (САВА ТМ)                      </t>
  </si>
  <si>
    <t xml:space="preserve">Дрожжи пресс.Экстра 100г                               </t>
  </si>
  <si>
    <t>Пищехимпродукт</t>
  </si>
  <si>
    <t>Уксус натуральный Бальзамический Абрико(Италия) IGP 250</t>
  </si>
  <si>
    <t xml:space="preserve">BONSAI хрен столовый Васаби 43г                        </t>
  </si>
  <si>
    <t>ТМ Мамаринадо</t>
  </si>
  <si>
    <t xml:space="preserve">Маринад"Мамаринадо" чесночный с травами 270мл пл/б     </t>
  </si>
  <si>
    <t xml:space="preserve">Маринад"Мамаринадо" шашлык по-кавказски 270мл пл/б     </t>
  </si>
  <si>
    <t>ТМ МАХЕЕВЪ</t>
  </si>
  <si>
    <t xml:space="preserve">МАХЕЕВЪ Аджика острая 140г д/пак                       </t>
  </si>
  <si>
    <t xml:space="preserve">МАХЕЕВЪ Аджика острая 190г ст/б                        </t>
  </si>
  <si>
    <t xml:space="preserve">МАХЕЕВЪ Горчица Зернистая 100 туба                     </t>
  </si>
  <si>
    <t xml:space="preserve">МАХЕЕВЪ Горчица Зернистая 190г ст/б                    </t>
  </si>
  <si>
    <t xml:space="preserve">МАХЕЕВЪ Горчица Русская 100г туба                      </t>
  </si>
  <si>
    <t xml:space="preserve">МАХЕЕВЪ Горчица Русская 140г м/уп                      </t>
  </si>
  <si>
    <t xml:space="preserve">МАХЕЕВЪ Горчица Русская 190г ст.б.                     </t>
  </si>
  <si>
    <t xml:space="preserve">МАХЕЕВЪ маринад д/курицы горчичный 300г д/пак          </t>
  </si>
  <si>
    <t xml:space="preserve">МАХЕЕВЪ маринад традиц. д/шашлыка 300г д/пак           </t>
  </si>
  <si>
    <t xml:space="preserve">МАХЕЕВЪ Хрен Столовый 100г туба                        </t>
  </si>
  <si>
    <t>Уксус</t>
  </si>
  <si>
    <t xml:space="preserve">Уксус 70%  150мл                                       </t>
  </si>
  <si>
    <t xml:space="preserve">Уксус винный натуральный(красн.виногр) 0,25л ст.б.     </t>
  </si>
  <si>
    <t xml:space="preserve">Уксус яблочный натуральный 0,25л ст.б.                 </t>
  </si>
  <si>
    <t xml:space="preserve">Уксус яблочный натуральный 0,5л                        </t>
  </si>
  <si>
    <t>ДЕТСКОЕ ПИТАНИЕ</t>
  </si>
  <si>
    <t xml:space="preserve">Каша ВИННИ 200г 5 злаков молочн.с пребит.              </t>
  </si>
  <si>
    <t xml:space="preserve">Печ. БОНДИ БЕГЕМОТИК ж/сод.180г (КДВ)МП621             </t>
  </si>
  <si>
    <t xml:space="preserve">Печ. БОНДИ БЕГЕМОТИК кальций 180г (КДВ)МП 623          </t>
  </si>
  <si>
    <t xml:space="preserve">Пюре ФРУТОНЯНЯ  100г груша нат.                        </t>
  </si>
  <si>
    <t xml:space="preserve">Пюре ФРУТОНЯНЯ  100г цыпл/рис/морк/карт/лук ст/б       </t>
  </si>
  <si>
    <t>Пюре ФРУТОНЯНЯ  100г ябл,груша,персик"Фруктовый салатик</t>
  </si>
  <si>
    <t xml:space="preserve">Пюре ФРУТОНЯНЯ  100г яблоко натур.                     </t>
  </si>
  <si>
    <t xml:space="preserve">Пюре ФРУТОНЯНЯ  250г ябл.пер.сливки                    </t>
  </si>
  <si>
    <t xml:space="preserve">Пюре ФРУТОНЯНЯ  80г говядины ст/б                      </t>
  </si>
  <si>
    <t xml:space="preserve">Пюре ФРУТОНЯНЯ  80г из кабачков                        </t>
  </si>
  <si>
    <t xml:space="preserve">Пюре ФРУТОНЯНЯ  80г индейка                            </t>
  </si>
  <si>
    <t xml:space="preserve">Пюре ФРУТОНЯНЯ  80г цыпленок ст/б                      </t>
  </si>
  <si>
    <t>Пюре ФРУТОНЯНЯ  90г ябл/шиповн/клюква"витаминный салат"</t>
  </si>
  <si>
    <t xml:space="preserve">Пюре ФРУТОНЯНЯ  90г яблоко/абрикос сливки              </t>
  </si>
  <si>
    <t xml:space="preserve">Пюре ФРУТОНЯНЯ  90г яблоч-банан.с творогом             </t>
  </si>
  <si>
    <t xml:space="preserve">Пюре ФРУТОНЯНЯ  90г яблочное натур.                    </t>
  </si>
  <si>
    <t xml:space="preserve">Пюре ФРУТОНЯНЯ  90г яблочно-перс.с творогом            </t>
  </si>
  <si>
    <t xml:space="preserve">Пюре ФРУТОНЯНЯ 100г Говядина,гречка и морковь ст/б     </t>
  </si>
  <si>
    <t xml:space="preserve">Пюре ФРУТОНЯНЯ 130г из яблок и персиков со злаками     </t>
  </si>
  <si>
    <t>Пюре ФРУТОНЯНЯ 130г из яблок, бананов и груш со злаками</t>
  </si>
  <si>
    <t xml:space="preserve">Пюре ФРУТОНЯНЯ 90г Грушевое натуральное                </t>
  </si>
  <si>
    <t xml:space="preserve">Пюре ФРУТОНЯНЯ 90г из яблок бананов и груш с печеньем  </t>
  </si>
  <si>
    <t xml:space="preserve">Пюре ФРУТОНЯНЯ 90г Салатик из фруктов 4 фрукта         </t>
  </si>
  <si>
    <t xml:space="preserve">Пюре ФрутоНяня Морозные ягоды 90г                      </t>
  </si>
  <si>
    <t xml:space="preserve">Фрукт.кусочки ФрутоНяня из клубники и бананов 15г      </t>
  </si>
  <si>
    <t xml:space="preserve">Фрукт.кусочки ФрутоНяня из яблок и малины 15г          </t>
  </si>
  <si>
    <t xml:space="preserve">Пюре Б.Лук. 100г говядина                              </t>
  </si>
  <si>
    <t xml:space="preserve">Пюре Б.Лук. 100г груша                                 </t>
  </si>
  <si>
    <t xml:space="preserve">Пюре Б.Лук. 100г рагу овощное с говяд.                 </t>
  </si>
  <si>
    <t xml:space="preserve">Пюре Б.Лук. 100г рагу овощное с цыплен.                </t>
  </si>
  <si>
    <t xml:space="preserve">Пюре Б.Лук. 100г цв,капуста                            </t>
  </si>
  <si>
    <t xml:space="preserve">Пюре Б.Лукошко Брокколи 100г                           </t>
  </si>
  <si>
    <t xml:space="preserve">Пюре Б.Лукошко яблоко 90г                              </t>
  </si>
  <si>
    <t xml:space="preserve">Пюре Б.Лукошко Яблоко б/с 100г                         </t>
  </si>
  <si>
    <t xml:space="preserve">Пюре Б.Лукошко яблоко/банан 90г                        </t>
  </si>
  <si>
    <t xml:space="preserve">Пюре Б.Лукошко яблоко/груша 90г                        </t>
  </si>
  <si>
    <t xml:space="preserve">Пюре Б.Лукошко яблоко/черника 90г                      </t>
  </si>
  <si>
    <t xml:space="preserve">Пюре Сады Придонья 125г яблоко-тыква                   </t>
  </si>
  <si>
    <t xml:space="preserve">Пюре Сады Придонья 125г яблочное                       </t>
  </si>
  <si>
    <t xml:space="preserve">Пюре САДЫ ПРИДОНЬЯ яблоко персик 125г                  </t>
  </si>
  <si>
    <t xml:space="preserve">Смесь МАЛЫШ Истринский1 с рождения 350г                </t>
  </si>
  <si>
    <t xml:space="preserve">Смесь МАЛЮТКА 1 с рождения до6 мес.300г                </t>
  </si>
  <si>
    <t xml:space="preserve">Смесь МАЛЮТКА 2 с 6 мес.300г                           </t>
  </si>
  <si>
    <t xml:space="preserve">Вода питьевая Фрутоняня негаз, 0,33л                   </t>
  </si>
  <si>
    <t xml:space="preserve">Коктейль ФРУТОНЯНЯ 0,2л молочный с бананом стер.2,1%   </t>
  </si>
  <si>
    <t xml:space="preserve">Коктейль ФРУТОНЯНЯ 0,2л молочный с малиной стер.2,1%   </t>
  </si>
  <si>
    <t xml:space="preserve">Напиток Фрутоняня 0,2л компот из яблок/изюма/кураги    </t>
  </si>
  <si>
    <t xml:space="preserve">Нектар Фрутоняня 0,2л Морозные ягоды                   </t>
  </si>
  <si>
    <t xml:space="preserve">Нектар Фрутоняня 0,5л Морозные ягоды                   </t>
  </si>
  <si>
    <t xml:space="preserve">Нектар ФРУТОНЯНЯ 0.2л банановый с мяк.                 </t>
  </si>
  <si>
    <t xml:space="preserve">Нектар ФРУТОНЯНЯ 0.5л банан с мякот.                   </t>
  </si>
  <si>
    <t xml:space="preserve">Нектар ФРУТОНЯНЯ 0.5л яблоко, вишня осветл.            </t>
  </si>
  <si>
    <t>Нектар Фрутоняня малышам 0,2л банан/яблоко/вишня/малина</t>
  </si>
  <si>
    <t xml:space="preserve">Нектар ФРУТОНЯНЯ Малышам 0.125л яблочно-грушев неосв.  </t>
  </si>
  <si>
    <t xml:space="preserve">Нектар ФРУТОНЯНЯ Малышам 0.2л ябл/груша неосв.         </t>
  </si>
  <si>
    <t xml:space="preserve">Нектар ФРУТОНЯНЯ Малышам 0.2л яблоко/черн.смор. неосв. </t>
  </si>
  <si>
    <t xml:space="preserve">Нектар ФРУТОНЯНЯ Малышам 0.2л яблоко-банан             </t>
  </si>
  <si>
    <t xml:space="preserve">Нектар ФРУТОНЯНЯ Малышам 0.2л яблоко-персик            </t>
  </si>
  <si>
    <t>Нектар ФРУТОНЯНЯ Малышам 0.33л ябл/абрик/апел"Мультифр"</t>
  </si>
  <si>
    <t xml:space="preserve">Сок ФРУТОНЯНЯ 0.2л грушевый осв.                       </t>
  </si>
  <si>
    <t xml:space="preserve">Сок ФРУТОНЯНЯ 0.2л яблоко осв.                         </t>
  </si>
  <si>
    <t xml:space="preserve">Сок ФРУТОНЯНЯ 0.2л яблоко прямого отжима               </t>
  </si>
  <si>
    <t xml:space="preserve">Сок ФРУТОНЯНЯ 0.2л яблоко, вишня осветл.               </t>
  </si>
  <si>
    <t xml:space="preserve">Сок ФРУТОНЯНЯ 0.2л яблоко, персик                      </t>
  </si>
  <si>
    <t xml:space="preserve">Сок ФРУТОНЯНЯ 0.5л Груша осветленный для пит. детей    </t>
  </si>
  <si>
    <t xml:space="preserve">Сок ФРУТОНЯНЯ 0.5л мультифруктовый                     </t>
  </si>
  <si>
    <t xml:space="preserve">Сок ФРУТОНЯНЯ 0.5л яблоко осв.                         </t>
  </si>
  <si>
    <t xml:space="preserve">Сок ФРУТОНЯНЯ 0.5л яблоко, абрикос                     </t>
  </si>
  <si>
    <t xml:space="preserve">Сок ФРУТОНЯНЯ 0.5л яблоко, груша с мяк.                </t>
  </si>
  <si>
    <t xml:space="preserve">Сок ФРУТОНЯНЯ 0.5л яблоко, персик                      </t>
  </si>
  <si>
    <t xml:space="preserve">Сок ФРУТОНЯНЯ 0.5л яблоко, слива с мяк.                </t>
  </si>
  <si>
    <t xml:space="preserve">Сок ФРУТОНЯНЯ Малышам 0.125л яблоко осв.с 3-х мес.     </t>
  </si>
  <si>
    <t xml:space="preserve">Сок ФРУТОНЯНЯ Малышам 0.2л яблоко осв.с 3-х мес.       </t>
  </si>
  <si>
    <t xml:space="preserve">Сок ФРУТОНЯНЯ Малышам 0.33л яблоко осв.                </t>
  </si>
  <si>
    <t xml:space="preserve">Вода ЮГУС +0  0,5л пл/б                                </t>
  </si>
  <si>
    <t xml:space="preserve">Вода ЮГУС +0  1,5л пл/б                                </t>
  </si>
  <si>
    <t xml:space="preserve">Сок Сады Придонья 0,125л зеленое яблоко                </t>
  </si>
  <si>
    <t xml:space="preserve">Сок Сады Придонья 0.125л яблочн.прям/отжима            </t>
  </si>
  <si>
    <t xml:space="preserve">Сок Сады Придонья 0.2л мультифрукт                     </t>
  </si>
  <si>
    <t xml:space="preserve">Сок Сады Придонья 0.2л ябл.зеленое                     </t>
  </si>
  <si>
    <t xml:space="preserve">Сок Сады Придонья 0.2л яблоко, виноград белый          </t>
  </si>
  <si>
    <t xml:space="preserve">Сок Сады Придонья 0.2л яблоко, персик                  </t>
  </si>
  <si>
    <t xml:space="preserve">Сок Сады Придонья 0.2л яблочн.прям/отжима              </t>
  </si>
  <si>
    <t xml:space="preserve">Сок Сады Придонья 0.5л ябл.зеленое                     </t>
  </si>
  <si>
    <t xml:space="preserve">Сок СПЕЛЕНОК 0.2л яблоко зеленое                       </t>
  </si>
  <si>
    <t xml:space="preserve">Сок СПЕЛЕНОК 0.2л яблоко, виноград                     </t>
  </si>
  <si>
    <t xml:space="preserve">Сок СПЕЛЕНОК 0.2л яблоко, вишня                        </t>
  </si>
  <si>
    <t>РЕЖИМНОЕ ДЕТСКОЕ ПИТАНИЕ</t>
  </si>
  <si>
    <t xml:space="preserve">NEMOLOKO напиток овсяный БЗМЖ классический 1л          </t>
  </si>
  <si>
    <t xml:space="preserve">NEMOLOKO напиток овсяный БЗМЖ классический лайт 1л     </t>
  </si>
  <si>
    <t xml:space="preserve">Творог РАСТИШКА БЗМЖ яблоко/груша 3,5% 100г            </t>
  </si>
  <si>
    <t xml:space="preserve">Творог Тёма БЗМЖ груша 4,2% 100г                       </t>
  </si>
  <si>
    <t>ФРУК.,ОВОЩИ,ЯГОДА(св/морож.)</t>
  </si>
  <si>
    <t xml:space="preserve">Смесь грибная 300г(Алтайская кладовая)                 </t>
  </si>
  <si>
    <t xml:space="preserve">Смесь овощная с грибами 400г(Алтайская кладовая)       </t>
  </si>
  <si>
    <t xml:space="preserve">Шампиньоны резаные б/зам.                              </t>
  </si>
  <si>
    <t>ТМ"FLOREX"</t>
  </si>
  <si>
    <t xml:space="preserve">Клубника 300г (FLOREX)                                 </t>
  </si>
  <si>
    <t xml:space="preserve">Смесь овощная"Гавайская" 400г(FLOREX)                  </t>
  </si>
  <si>
    <t>ФРУКТЫ, ОВОЩИ (сушеные фасованые)</t>
  </si>
  <si>
    <t xml:space="preserve">Ананас цветной 130г (Натурфрукт) №45                   </t>
  </si>
  <si>
    <t xml:space="preserve">Финики 200г (Натурфрукт)                               </t>
  </si>
  <si>
    <t xml:space="preserve">Курага 200г                                            </t>
  </si>
  <si>
    <t xml:space="preserve">Смесь компотная 500г                                   </t>
  </si>
  <si>
    <t xml:space="preserve">Чернослив 200г                                         </t>
  </si>
  <si>
    <t>ОРЕХИ (весовые)</t>
  </si>
  <si>
    <t xml:space="preserve">Грецкий орех весовой (3)                               </t>
  </si>
  <si>
    <t xml:space="preserve">Грецкий орех весовой очищенный                         </t>
  </si>
  <si>
    <t xml:space="preserve">Ядро арахиса весовой (3)                               </t>
  </si>
  <si>
    <t>ОРЕХИ (фасованые)</t>
  </si>
  <si>
    <t xml:space="preserve">Арахис Бирка 30г БО 307                                </t>
  </si>
  <si>
    <t xml:space="preserve">Арахис Бирка 90г БО 308                                </t>
  </si>
  <si>
    <t xml:space="preserve">Арахис соленый 50г (Китай)                             </t>
  </si>
  <si>
    <t xml:space="preserve">Арахис соленый 90г (Китай)                             </t>
  </si>
  <si>
    <t xml:space="preserve">Грецкий орех 150г (Натурфрукт) №51                     </t>
  </si>
  <si>
    <t xml:space="preserve">Кешью жареный 50г (Натурфрукт)                         </t>
  </si>
  <si>
    <t xml:space="preserve">Кешью сушеный 150г (Натурфрукт) №55                    </t>
  </si>
  <si>
    <t xml:space="preserve">Грецкий орех 200г                                      </t>
  </si>
  <si>
    <t xml:space="preserve">Ядро арахиса 200г                                      </t>
  </si>
  <si>
    <t>КОРМ И ТОВАРЫ ДЛЯ ЖИВОТНЫХ</t>
  </si>
  <si>
    <t xml:space="preserve">DREAMIES говядина 30г                                  </t>
  </si>
  <si>
    <t xml:space="preserve">DREAMIES курица 30г                                    </t>
  </si>
  <si>
    <t xml:space="preserve">DREAMIES с говядиной 60г                               </t>
  </si>
  <si>
    <t xml:space="preserve">DREAMIES с курицей 60г                                 </t>
  </si>
  <si>
    <t xml:space="preserve">PERFECT FIT д/стерилиз.кошек 85г                       </t>
  </si>
  <si>
    <t xml:space="preserve">PERFECT FIT д/стерилиз.кошек курица 190г               </t>
  </si>
  <si>
    <t xml:space="preserve">ВИСКАС DUO лакомство говядина/сыр 40г                  </t>
  </si>
  <si>
    <t xml:space="preserve">ВИСКАС конс. 85г говядина, ягнен в желе м/у            </t>
  </si>
  <si>
    <t xml:space="preserve">ВИСКАС конс. 85г говядина, ягнен рагу м/у              </t>
  </si>
  <si>
    <t xml:space="preserve">ВИСКАС конс. 85г говядина,печень паштет                </t>
  </si>
  <si>
    <t xml:space="preserve">ВИСКАС конс. 85г желе лосось м/у                       </t>
  </si>
  <si>
    <t xml:space="preserve">ВИСКАС конс. 85г желе с курицей м/у                    </t>
  </si>
  <si>
    <t xml:space="preserve">ВИСКАС конс. 85г индейка, крол. рагу м/у               </t>
  </si>
  <si>
    <t xml:space="preserve">ВИСКАС конс. 85г курица индейка паштет                 </t>
  </si>
  <si>
    <t xml:space="preserve">ВИСКАС конс. 85г курица рагу  м/у д/котят              </t>
  </si>
  <si>
    <t xml:space="preserve">ВИСКАС конс. 85г курица рагу м/у                       </t>
  </si>
  <si>
    <t xml:space="preserve">ВИСКАС конс. 85г лосось рагу м/у                       </t>
  </si>
  <si>
    <t xml:space="preserve">ВИСКАС микс сл.соус гов/ягн 85г                        </t>
  </si>
  <si>
    <t xml:space="preserve">ВИСКАС микс сырн.соус кур/утка 85г                     </t>
  </si>
  <si>
    <t xml:space="preserve">ВИСКАС мини-филе говядина желе 85г                     </t>
  </si>
  <si>
    <t xml:space="preserve">ВИСКАС Праздничный микс утка/кролик/овощное желе 85г   </t>
  </si>
  <si>
    <t xml:space="preserve">ВИСКАС сух. паштет 350г говядина,кролик                </t>
  </si>
  <si>
    <t xml:space="preserve">ВИСКАС сух. паштет 350г курица,индейка                 </t>
  </si>
  <si>
    <t xml:space="preserve">КИТИКЕТ пауч говядина в желе 85г                       </t>
  </si>
  <si>
    <t xml:space="preserve">КИТИКЕТ пауч говядина в соусе 85г                      </t>
  </si>
  <si>
    <t xml:space="preserve">КИТИКЕТ пауч кролик в желе 85г                         </t>
  </si>
  <si>
    <t xml:space="preserve">КИТИКЕТ пауч кролик в соусе 85г                        </t>
  </si>
  <si>
    <t xml:space="preserve">КИТИКЕТ пауч курица в желе 85г                         </t>
  </si>
  <si>
    <t xml:space="preserve">КИТИКЕТ пауч курица в соусе 85г                        </t>
  </si>
  <si>
    <t xml:space="preserve">КИТИКЕТ пауч рыба в соусе 85г                          </t>
  </si>
  <si>
    <t xml:space="preserve">КИТИКЕТ сух. 350г аппетитная телятина                  </t>
  </si>
  <si>
    <t xml:space="preserve">КИТИКЕТ сух. 350г курочка аппетитная                   </t>
  </si>
  <si>
    <t xml:space="preserve">КИТИКЕТ сух. 350г мясной пир                           </t>
  </si>
  <si>
    <t xml:space="preserve">КИТИКЕТ сух. 800г аппетитная телятина                  </t>
  </si>
  <si>
    <t xml:space="preserve">КИТИКЕТ сух. 800г мясной пир                           </t>
  </si>
  <si>
    <t xml:space="preserve">КИТИКЕТ Ягнёнок в соусе 85г                            </t>
  </si>
  <si>
    <t xml:space="preserve">ПЕДИГРИ 85г для щенков говядина в соусе                </t>
  </si>
  <si>
    <t xml:space="preserve">ПЕДИГРИ дента 77г                                      </t>
  </si>
  <si>
    <t>ПЕДИГРИ дентастикс д/взр.собак  м/пород и щенков с 4мес</t>
  </si>
  <si>
    <t xml:space="preserve">ПЕДИГРИ дентастикс д/мал.собак 45г                     </t>
  </si>
  <si>
    <t xml:space="preserve">ПЕДИГРИ Пауч 100г говяд. в соусе                       </t>
  </si>
  <si>
    <t xml:space="preserve">ПЕДИГРИ Пауч 100г говяд/ягненок д/взр.собак            </t>
  </si>
  <si>
    <t xml:space="preserve">ПЕДИГРИ Пауч 100г кролик/индейка д/взр.собак           </t>
  </si>
  <si>
    <t xml:space="preserve">ПЕДИГРИ сух. 600г д/взр.собак говядина                 </t>
  </si>
  <si>
    <t xml:space="preserve">ЧАППИ пауч говядина по-домашнему 100г                  </t>
  </si>
  <si>
    <t xml:space="preserve">ЧАППИ пауч мясное изобилие 100г                        </t>
  </si>
  <si>
    <t xml:space="preserve">ЧАППИ сух. 600г мясное изобилие                        </t>
  </si>
  <si>
    <t xml:space="preserve">ШЕБА Пауч  говядина/кролик 85г                         </t>
  </si>
  <si>
    <t xml:space="preserve">ШЕБА Пауч телятина/язык 85г                            </t>
  </si>
  <si>
    <t xml:space="preserve">ШЕБА Плежер 85г курица/индейка                         </t>
  </si>
  <si>
    <t>Наполнитель комкующийся кристальный норма ТМ Питомец 5л</t>
  </si>
  <si>
    <t xml:space="preserve">Наполнитель силикагелевый ТМ Питомец Жемчужный 3,8л    </t>
  </si>
  <si>
    <t>ДИЛЛИ ТМ</t>
  </si>
  <si>
    <t xml:space="preserve">ДИЛЛИ гуляш с овощами 16кг                             </t>
  </si>
  <si>
    <t>1,073.28</t>
  </si>
  <si>
    <t>САД, ОГОРОД</t>
  </si>
  <si>
    <t>Посуда и хоз.товары</t>
  </si>
  <si>
    <t>Рыхлитель садовый (культиватор) Агроном Премиум (29*7,6</t>
  </si>
  <si>
    <t>Совок сад.посадочный шир.Агроном Премиум (31*8,2*4,5см)</t>
  </si>
  <si>
    <t xml:space="preserve">Махорка Крупа №3 40г(Flow-Pank)                        </t>
  </si>
  <si>
    <t>Хоз.товары</t>
  </si>
  <si>
    <t xml:space="preserve">ШЛАНГ поливочный ПВХ 20м изумруд                       </t>
  </si>
  <si>
    <t>МОЮЩИЕ СРЕД-ВА</t>
  </si>
  <si>
    <t xml:space="preserve">ARIEL автомат Гель Liguid Capsules Color 12*27г        </t>
  </si>
  <si>
    <t xml:space="preserve">ARIEL автомат горный родник 450г                       </t>
  </si>
  <si>
    <t xml:space="preserve">ARIEL автомат колор  3000г                             </t>
  </si>
  <si>
    <t xml:space="preserve">ARIEL автомат колор де люкс 450г                       </t>
  </si>
  <si>
    <t xml:space="preserve">ARIEL СМС жидкость COLOR 1.04л                         </t>
  </si>
  <si>
    <t xml:space="preserve">TIDE автомат альп.свеж. 450г                           </t>
  </si>
  <si>
    <t xml:space="preserve">TIDE автомат детский 2400г                             </t>
  </si>
  <si>
    <t xml:space="preserve">TIDE автомат детский 400г                              </t>
  </si>
  <si>
    <t xml:space="preserve">TIDE автомат колор 3000г м.у.                          </t>
  </si>
  <si>
    <t xml:space="preserve">TIDE автомат колор 450г                                </t>
  </si>
  <si>
    <t xml:space="preserve">TIDE жидк.в растворимых капсулах колор 12*24,8г        </t>
  </si>
  <si>
    <t xml:space="preserve">TIDE СМС жидкость COLOR 0.975л                         </t>
  </si>
  <si>
    <t xml:space="preserve">МИФ автомат 3в1 свеж.долины роз 400г                   </t>
  </si>
  <si>
    <t xml:space="preserve">МИФ автомат мороз. свеж. 2000г                         </t>
  </si>
  <si>
    <t xml:space="preserve">МИФ автомат мороз. свеж. 400г                          </t>
  </si>
  <si>
    <t xml:space="preserve">МИФ автомат свежий цвет 400г                           </t>
  </si>
  <si>
    <t xml:space="preserve">МИФ морозная свеж. 400г                                </t>
  </si>
  <si>
    <t xml:space="preserve">BIMax автомат 3кг м.у.                                 </t>
  </si>
  <si>
    <t xml:space="preserve">СОРТИ 3кг колор                                        </t>
  </si>
  <si>
    <t xml:space="preserve">СОРТИ автомат колор 350г                               </t>
  </si>
  <si>
    <t xml:space="preserve">Конд. д/белья УШАСТЫЙ НЯНЬ детск.750мл                 </t>
  </si>
  <si>
    <t xml:space="preserve">САРМА автомат Горная свежесть 400г универсал           </t>
  </si>
  <si>
    <t xml:space="preserve">Ушастый Нянь 2400г                                     </t>
  </si>
  <si>
    <t xml:space="preserve">Ушастый Нянь 400г                                      </t>
  </si>
  <si>
    <t xml:space="preserve">Ушастый нянь моющее ср-в детское жидкое 1200мл         </t>
  </si>
  <si>
    <t xml:space="preserve">DOSIA автомат колор 1800г                              </t>
  </si>
  <si>
    <t xml:space="preserve">DOSIA автомат колор 400г                               </t>
  </si>
  <si>
    <t xml:space="preserve">Бальзам гипоаллергенный д/стирки детского белья 2000мл </t>
  </si>
  <si>
    <t xml:space="preserve">РУНО Автомат 450г паста моющая синтет.м/уп             </t>
  </si>
  <si>
    <t xml:space="preserve">РУНО Био 450г паста моющая синтетич. м/уп              </t>
  </si>
  <si>
    <t xml:space="preserve">РУНО Универсал 450г паста моющая синтетич.             </t>
  </si>
  <si>
    <t xml:space="preserve">САНДЕЙ автомат 3кг Универсал                           </t>
  </si>
  <si>
    <t xml:space="preserve">САНДЕЙ автомат 400г Универсал                          </t>
  </si>
  <si>
    <t>Стиральный порошок ЛОТОС 350г автомат+ ручн.стирка п/эт</t>
  </si>
  <si>
    <t xml:space="preserve">Стиральный порошок ЛОТОС п/э 2кг                       </t>
  </si>
  <si>
    <t xml:space="preserve">ЧАЙКА автомат 400г детский                             </t>
  </si>
  <si>
    <t xml:space="preserve">ЧАЙКА универсал 400г Свежий ветер                      </t>
  </si>
  <si>
    <t>НЗБХ</t>
  </si>
  <si>
    <t xml:space="preserve">БИРЮСА универсал 400г. карт/п                          </t>
  </si>
  <si>
    <t xml:space="preserve">ВОЛШЕБНЫЙ ЭФФЕКТ автомат колор 350г карт/п             </t>
  </si>
  <si>
    <t xml:space="preserve">ВОЛШЕБНЫЙ ЭФФЕКТ супер эконом 350г карт/п              </t>
  </si>
  <si>
    <t xml:space="preserve">ЛОТОС Новый автомат 2,4кг п/э                          </t>
  </si>
  <si>
    <t xml:space="preserve">ЛОТОС Новый автомат 350г карт/п                        </t>
  </si>
  <si>
    <t xml:space="preserve">ЛОТОС Новый эконом 350г карт/п                         </t>
  </si>
  <si>
    <t>МЫЛО</t>
  </si>
  <si>
    <t xml:space="preserve">ДЕГТЯРНОЕ 140г                                         </t>
  </si>
  <si>
    <t xml:space="preserve">Ушастый нянь детское 90г(Нев.косметика)                </t>
  </si>
  <si>
    <t>Ушастый нянь хозяйств.пятновыводное детское180г(Невская</t>
  </si>
  <si>
    <t xml:space="preserve">Хозяйс. 65% 350г (СЖК)                                 </t>
  </si>
  <si>
    <t xml:space="preserve">SAFEGUARD алоэ 90г                                     </t>
  </si>
  <si>
    <t xml:space="preserve">SAFEGUARD клас.белое 100г                              </t>
  </si>
  <si>
    <t xml:space="preserve">PALMOLIVE интенсивное увлажнение 90г                   </t>
  </si>
  <si>
    <t xml:space="preserve">PALMOLIVE освежающее(летний арбуз) 90г                 </t>
  </si>
  <si>
    <t xml:space="preserve">DURU (100г*4шт) cream green tea                        </t>
  </si>
  <si>
    <t xml:space="preserve">DURU хоз. 2*125г                                       </t>
  </si>
  <si>
    <t xml:space="preserve">Мыло FAX Крем 75г                                      </t>
  </si>
  <si>
    <t xml:space="preserve">Мыло FAX Лесные ягоды 75г                              </t>
  </si>
  <si>
    <t xml:space="preserve">Мыло FAX Сочный персик 75г                             </t>
  </si>
  <si>
    <t xml:space="preserve">Мыло FAX Яблоко 75г                                    </t>
  </si>
  <si>
    <t xml:space="preserve">PALMOLIVE Баланс и мягкость 90г                        </t>
  </si>
  <si>
    <t xml:space="preserve">Un CAMAY Мыло 85 Магическое заклинание                 </t>
  </si>
  <si>
    <t xml:space="preserve">Un CAMAY Мыло 85 Романтик                              </t>
  </si>
  <si>
    <t xml:space="preserve">ЭФКО Fresh Мыло 50 Инжир и лаванда                     </t>
  </si>
  <si>
    <t xml:space="preserve">ЭФКО Fresh Мыло 50 Мандарин и Белый чай                </t>
  </si>
  <si>
    <t>НЕФИС КОСМЕТИКС</t>
  </si>
  <si>
    <t xml:space="preserve">Крем-мыло Лесная полянка клубника со сливками 90г      </t>
  </si>
  <si>
    <t xml:space="preserve">Крем-мыло Лесная полянка Масло Оливы 90г               </t>
  </si>
  <si>
    <t xml:space="preserve">Крем-мыло Лесная полянка Протеин Шёлка 90г             </t>
  </si>
  <si>
    <t xml:space="preserve">мыло туал. Осенний вальс Облепиха 75г/Казан/120        </t>
  </si>
  <si>
    <t xml:space="preserve">ОСЕННИЙ ВАЛЬС земляника 75г                            </t>
  </si>
  <si>
    <t xml:space="preserve">Осенний Вальс мыло 75г Зверобой                        </t>
  </si>
  <si>
    <t xml:space="preserve">Осенний Вальс мыло 75г Лимон                           </t>
  </si>
  <si>
    <t xml:space="preserve">ТМ БАННОЕ 160г                                         </t>
  </si>
  <si>
    <t xml:space="preserve">ТМ ДЕТСКОЕ 160г                                        </t>
  </si>
  <si>
    <t xml:space="preserve">ТМ ЗЕМЛЯНИЧНОЕ 160г                                    </t>
  </si>
  <si>
    <t xml:space="preserve">Фруктовая Аллея 90гр Арбуз 233-2                       </t>
  </si>
  <si>
    <t xml:space="preserve">ФРУКТОВАЯ АЛЛЕЯ апельсин 90г                           </t>
  </si>
  <si>
    <t xml:space="preserve">Целебные травы Календула п/п 160г                      </t>
  </si>
  <si>
    <t xml:space="preserve">Целебные травы Ромашка п/п 160г                        </t>
  </si>
  <si>
    <t xml:space="preserve">Целебные травы Цветы липы п/п 160г                     </t>
  </si>
  <si>
    <t>СВОБОДА</t>
  </si>
  <si>
    <t xml:space="preserve">БАННОЕ 175г (Свобода)                                  </t>
  </si>
  <si>
    <t xml:space="preserve">ТИК-ТАК 150г (Свобода)                                 </t>
  </si>
  <si>
    <t>ЮНИЛЕВЕР Русь</t>
  </si>
  <si>
    <t>мыло-жидк. крем Барх.ручки интенсивное увлажнение 240мл</t>
  </si>
  <si>
    <t>ЗУБНАЯ ПАСТА</t>
  </si>
  <si>
    <t xml:space="preserve">ФТОРОДЕНТ фитокомплекс 62г                             </t>
  </si>
  <si>
    <t xml:space="preserve">ЖЕМЧУГ новый кальций 50мл                              </t>
  </si>
  <si>
    <t xml:space="preserve">АКВАФРЕШ Освежающе-мятная 3+ 50мл                      </t>
  </si>
  <si>
    <t xml:space="preserve">З/П Аквафреш 100мл Сияющая белизна                     </t>
  </si>
  <si>
    <t xml:space="preserve">З/П Аквафреш 100мл Тройная защита Осв.мятная           </t>
  </si>
  <si>
    <t xml:space="preserve">COLGATE защита от кариеса дв. мята 100мл               </t>
  </si>
  <si>
    <t xml:space="preserve">COLGATE защита от кариеса св.мята 50мл                 </t>
  </si>
  <si>
    <t xml:space="preserve">COLGATE макс блеск 100мл                               </t>
  </si>
  <si>
    <t xml:space="preserve">COLGATE свежее дыхание 100мл                           </t>
  </si>
  <si>
    <t xml:space="preserve">COLGATE тройное действие 100мл                         </t>
  </si>
  <si>
    <t xml:space="preserve">BLEND-A-MED 3-D White 100мл                            </t>
  </si>
  <si>
    <t xml:space="preserve">Ополас-ль COLGATE ПЛАКС алтайские травы  250мл         </t>
  </si>
  <si>
    <t>з/п Маленькая Фея дет.Жемчужная улыбка Волшеб.фрукт 60м</t>
  </si>
  <si>
    <t xml:space="preserve">ЛЕСНОЙ БАЛЬЗАМ экстракт коры дуба/пихта на отваре 75мл </t>
  </si>
  <si>
    <t xml:space="preserve">ПАРОДОНТОЛ актив 63г                                   </t>
  </si>
  <si>
    <t xml:space="preserve">ПАРОДОНТОЛ антибакт 63г                                </t>
  </si>
  <si>
    <t>СРЕДСТВА ПО УХОДУ ЗА ВОЛОСАМИ И ТЕЛОМ</t>
  </si>
  <si>
    <t xml:space="preserve">ЧИСТАЯ ЛИНИЯ ополас.д/окр.вол.с экс.клев 230мл         </t>
  </si>
  <si>
    <t xml:space="preserve">Бальзам для волос Целебные травы Крапива 220г          </t>
  </si>
  <si>
    <t xml:space="preserve">Бальзам для волос Целебные травы Репейник 220г         </t>
  </si>
  <si>
    <t xml:space="preserve">Шампунь Целебные травы Репейник 400мл                  </t>
  </si>
  <si>
    <t xml:space="preserve">SCHAUMA 225-250мл  7 трав                              </t>
  </si>
  <si>
    <t xml:space="preserve">SCHAUMA 225-250мл  для мужчин                          </t>
  </si>
  <si>
    <t xml:space="preserve">Лак д/в ТАФТ senso-touch сверх сильн.фиксация 225мл    </t>
  </si>
  <si>
    <t xml:space="preserve">Бр.стан GILLETTE 2 №1                                  </t>
  </si>
  <si>
    <t xml:space="preserve">H&amp; SHOULD 200мл  2в1 осн. уход против перхоти          </t>
  </si>
  <si>
    <t xml:space="preserve">H&amp; SHOULD 200мл 2в1 Ментол против перхоти              </t>
  </si>
  <si>
    <t xml:space="preserve">H&amp; SHOULD 200мл Густые и крепките против перхоти       </t>
  </si>
  <si>
    <t xml:space="preserve">PANTENE 250мл  густые и крепкие                        </t>
  </si>
  <si>
    <t xml:space="preserve">PANTENE бальзам-опол.густые и крепкие 200мл            </t>
  </si>
  <si>
    <t xml:space="preserve">бальзам-д/в Пантин 200мл Интенсивное восстановление    </t>
  </si>
  <si>
    <t xml:space="preserve">Ш-нь Пантин 250мл Интенсив. восстановление             </t>
  </si>
  <si>
    <t xml:space="preserve">ЧИСТАЯ ЛИН. 400мл шампунь пшеница,лен д/тонк вол.      </t>
  </si>
  <si>
    <t xml:space="preserve">ЧИСТАЯ ЛИН. 400мл шампунь с экст.крапивы               </t>
  </si>
  <si>
    <t xml:space="preserve">TIMOTEI 400мл  здоровый баланс                         </t>
  </si>
  <si>
    <t xml:space="preserve">Un CAMAY Гель д/д 250 Магическое заклинание            </t>
  </si>
  <si>
    <t xml:space="preserve">Un CAMAY Гель д/д 250 Тайное блаженство                </t>
  </si>
  <si>
    <t xml:space="preserve">Un REXONA Дез стик 40 Сухость пудры                    </t>
  </si>
  <si>
    <t xml:space="preserve">ЧИСТАЯ ЛИНИЯ бальз-опол.укрепл.Крапива 230мл           </t>
  </si>
  <si>
    <t>Шампунь Чистая линия Шелковистый блеск отвар целебных т</t>
  </si>
  <si>
    <t xml:space="preserve">Adidas Ise Dive Гель д/душа 250                        </t>
  </si>
  <si>
    <t xml:space="preserve">Adidas С&amp;С Control дез антип рол 50 жен                </t>
  </si>
  <si>
    <t xml:space="preserve">Бабушка Агафья бальзам облепиховый 280мл               </t>
  </si>
  <si>
    <t xml:space="preserve">Бабушка Агафья шампунь морошковый 280мл                </t>
  </si>
  <si>
    <t xml:space="preserve">Бабушка Агафья шампунь облепиховый 280мл               </t>
  </si>
  <si>
    <t xml:space="preserve">ЛАСКОВАЯ МАМА 250мл детский ромашка                    </t>
  </si>
  <si>
    <t xml:space="preserve">РБА бальзам-баня Пр/выпад. волос можжевеловый 500мл    </t>
  </si>
  <si>
    <t xml:space="preserve">РБА шампунь-баня Пр/выпад. волос можжевеловый 500мл    </t>
  </si>
  <si>
    <t xml:space="preserve">Сто рецептов красоты 380мл пиво/пшеница                </t>
  </si>
  <si>
    <t xml:space="preserve">250МЛ FA ГЕЛЬ Д/Д ГАВАЙИ ЛЮБОВЬ                        </t>
  </si>
  <si>
    <t xml:space="preserve">250МЛ FA ГЕЛЬ Д/Д ФИДЖИ МЕЧТ                           </t>
  </si>
  <si>
    <t>Набор эфирных масел"С легким паром"(пихта,можжевельник,</t>
  </si>
  <si>
    <t xml:space="preserve">Соляной брикет 1300г "Банные штучки" д/бани и сауны    </t>
  </si>
  <si>
    <t>Ренессанс косметикс</t>
  </si>
  <si>
    <t xml:space="preserve">Для всей семьи 1л Женьшень                             </t>
  </si>
  <si>
    <t xml:space="preserve">Для всей семьи 1л Ромашка                              </t>
  </si>
  <si>
    <t>КОСМЕТИКА</t>
  </si>
  <si>
    <t xml:space="preserve">БАРХАТНЫЕ РУЧКИ крем питател./для рук 80мл             </t>
  </si>
  <si>
    <t xml:space="preserve">ВЕЛЮР крем д/рук 75мл                                  </t>
  </si>
  <si>
    <t xml:space="preserve">Крем МОРОЗКО 50мл ламин/туба(Аванта)                   </t>
  </si>
  <si>
    <t>РОССИЯ</t>
  </si>
  <si>
    <t xml:space="preserve">Жид.д/сн л Ласка б/ацетона 100мл пл/б                  </t>
  </si>
  <si>
    <t>Подарочный набор Я САМАЯ(крем-гель д/р,крем-бальзам д/р</t>
  </si>
  <si>
    <t xml:space="preserve">Я САМАЯ Peptides мицелярная вода для сух.кожи 250мл    </t>
  </si>
  <si>
    <t>СРЕДСТВА ЛИЧНОЙ ГИГИЕНЫ</t>
  </si>
  <si>
    <t xml:space="preserve">Бум.туал. "КОРЗИНКА"                                   </t>
  </si>
  <si>
    <t xml:space="preserve">Бум.туал. с рисунком 2-х сл.4шт (КОРЗИНКА)             </t>
  </si>
  <si>
    <t xml:space="preserve">Салф. д/ст.  с цвет.печатью 100л (КОРЗИНКА)            </t>
  </si>
  <si>
    <t xml:space="preserve">MACH-3 станок +1кассета                                </t>
  </si>
  <si>
    <t xml:space="preserve">Бр.стан GILLETTE 2 №3                                  </t>
  </si>
  <si>
    <t xml:space="preserve">П/гиг. ALWAYS классик нормал single 10шт               </t>
  </si>
  <si>
    <t xml:space="preserve">З/Щ COLGATE зигзаг плюс medium                         </t>
  </si>
  <si>
    <t xml:space="preserve">З/Щ COLGATE классика средние                           </t>
  </si>
  <si>
    <t xml:space="preserve">GILLETTE гель д/бр  Mach3 200мл                        </t>
  </si>
  <si>
    <t xml:space="preserve">GILLETTE пена д/бр Sensitiv skin(д/чувcтв.кожи)200мл   </t>
  </si>
  <si>
    <t xml:space="preserve">АРКО гель д/бритья 200мл COOL                          </t>
  </si>
  <si>
    <t xml:space="preserve">АРКО пена д/бритья 200мл EXTRA SENSITIVE               </t>
  </si>
  <si>
    <t xml:space="preserve">ВИКИНГ kids п/н №2(шампунь-гель+ср.д/купания)          </t>
  </si>
  <si>
    <t xml:space="preserve">П/гиг. БЕЛЛА panti soft 20шт.                          </t>
  </si>
  <si>
    <t xml:space="preserve">П/гиг. OLA! Classic 10шт.                              </t>
  </si>
  <si>
    <t xml:space="preserve">П/гиг. OLA! Daily Deo на каждый день 20шт.             </t>
  </si>
  <si>
    <t xml:space="preserve">П/гиг. OLA! Daily на каждый день 20шт.                 </t>
  </si>
  <si>
    <t>GILLETTE Бальзам п/бритья Sensitive Skim(для чувствител</t>
  </si>
  <si>
    <t xml:space="preserve">GILLETTE пена д/бр Classic Clean 200мл                 </t>
  </si>
  <si>
    <t>З/Щ ORAL-B 40 натуральная свежесть 3-Effect средняя 1+1</t>
  </si>
  <si>
    <t xml:space="preserve">З/Щ ORAL-B 40 чистота,свежесть,сила 40 средняя 1шт     </t>
  </si>
  <si>
    <t xml:space="preserve">Мак-3 Сменные д/бриитья кассеты 2шт                    </t>
  </si>
  <si>
    <t xml:space="preserve">П/гиг. ALLDAYS дискрит део водная лилия 20шт           </t>
  </si>
  <si>
    <t xml:space="preserve">П/гиг. ALLDAYSдискрит део бриз 20шт                    </t>
  </si>
  <si>
    <t xml:space="preserve">П/гиг. ALWAYS ultra sensitive нормал плюс сингл 10     </t>
  </si>
  <si>
    <t xml:space="preserve">П/гиг. ALWAYS ультра-найт сингл 7шт                    </t>
  </si>
  <si>
    <t xml:space="preserve">П/гиг. ALWAYS ультра-нормал Single 10шт                </t>
  </si>
  <si>
    <t xml:space="preserve">П/гиг. НАТУРЕЛЛА ежедневн. нормал 20шт.                </t>
  </si>
  <si>
    <t xml:space="preserve">П/гиг. НАТУРЕЛЛА ультра-макси 8шт                      </t>
  </si>
  <si>
    <t xml:space="preserve">П/гиг. НАТУРЕЛЛА ультра-нормал 10шт.                   </t>
  </si>
  <si>
    <t xml:space="preserve">Подг. Pampers New Baby-Dry Maxi Микро 10шт             </t>
  </si>
  <si>
    <t xml:space="preserve">прок-ки Олвэйз Ультра супер 8шт                        </t>
  </si>
  <si>
    <t xml:space="preserve">Бум.туал.  б/гильзы (Н.Челны)                          </t>
  </si>
  <si>
    <t xml:space="preserve">Бум.туал. FAMILIA PLUS белая 2сл*4шт                   </t>
  </si>
  <si>
    <t xml:space="preserve">Бум.туал. FAMILIA PLUS Вол.цветок 2сл*4шт              </t>
  </si>
  <si>
    <t xml:space="preserve">Бум.туал. PAPIA белая 3сл*4шт                          </t>
  </si>
  <si>
    <t xml:space="preserve">Бум.туал. РУСАЛОЧКА 2сл. 4шт цветная                   </t>
  </si>
  <si>
    <t xml:space="preserve">Бум.туал. КЛИНЕКС ромашка 4шт                          </t>
  </si>
  <si>
    <t xml:space="preserve">REXONA 150мл MEN аэрозоль Невидимый на черном и белом  </t>
  </si>
  <si>
    <t xml:space="preserve">REXONA 150мл аэрозоль Прозрачный кристалл              </t>
  </si>
  <si>
    <t>REXONA MEN Антиперспирант шариковый антибак.и невидим н</t>
  </si>
  <si>
    <t xml:space="preserve">REXONA ролик 50мл Прозрачный кристалл антиперспирант   </t>
  </si>
  <si>
    <t xml:space="preserve">REXONA шарик 50мл Алоэ вера дез.                       </t>
  </si>
  <si>
    <t xml:space="preserve">Презерв.  НЕВАЛЯШКА                                    </t>
  </si>
  <si>
    <t xml:space="preserve">Презерв. CONTEX №3 Classik                             </t>
  </si>
  <si>
    <t xml:space="preserve">Презерв. CONTEX №3 Lights                              </t>
  </si>
  <si>
    <t xml:space="preserve">Презервативы Duett Classic  №3                         </t>
  </si>
  <si>
    <t xml:space="preserve">Презервативы Duett Ultra light №3                      </t>
  </si>
  <si>
    <t xml:space="preserve">Презервативы DUREX CLASSIC №3 Классические             </t>
  </si>
  <si>
    <t xml:space="preserve">Презервативы DUREX №3 Invisible (Emoji)                </t>
  </si>
  <si>
    <t xml:space="preserve">Салфетки влаж. Русалочка детс.ромаш/алоэ15шт           </t>
  </si>
  <si>
    <t xml:space="preserve">Салфетки влаж.SUPERFRESH 15шт                          </t>
  </si>
  <si>
    <t xml:space="preserve">Салфетки влаж.SUPERFRESH д/всей семьи 60шт             </t>
  </si>
  <si>
    <t xml:space="preserve">Салфетки влаж.SUPERFRESH д/детей и мам  60шт           </t>
  </si>
  <si>
    <t xml:space="preserve">Салфетки влаж.антибакт.РУСАЛОЧКА ромашка 15шт.         </t>
  </si>
  <si>
    <t xml:space="preserve">Салф. д/ст.  белая 80л(КОРЗИНКА)                       </t>
  </si>
  <si>
    <t xml:space="preserve">Палочки гигиен. Я САМАЯ 200шт пакет                    </t>
  </si>
  <si>
    <t xml:space="preserve">Палочки гигиен. Я САМАЯ 200шт стакан                   </t>
  </si>
  <si>
    <t xml:space="preserve">Диски космет. РУСАЛОЧКА Perfect Line 120шт             </t>
  </si>
  <si>
    <t xml:space="preserve">Зубочистка РУСАЛОЧКА 150шт                             </t>
  </si>
  <si>
    <t xml:space="preserve">Зубочистка РУСАЛОЧКА 240шт мята                        </t>
  </si>
  <si>
    <t xml:space="preserve">Палочки гигиен. РУСАЛОЧКА 200шт.пакет                  </t>
  </si>
  <si>
    <t xml:space="preserve">Палочки гигиен. РУСАЛОЧКА Perfect line 100шт круг      </t>
  </si>
  <si>
    <t xml:space="preserve">Платки нос. бум. ECO LINE 10 шт                        </t>
  </si>
  <si>
    <t xml:space="preserve">Салфетки влаж. ECO LINE клубника 15шт                  </t>
  </si>
  <si>
    <t xml:space="preserve">Салфетки влаж. Русалочка д/интим гигиен 15шт           </t>
  </si>
  <si>
    <t xml:space="preserve">J&amp;J O.b. Тампоны ProComfort норм.8шт                   </t>
  </si>
  <si>
    <t>Smille Baby Салфетка влажная для новорожденных 24шт евр</t>
  </si>
  <si>
    <t xml:space="preserve">Superfresh Салфетки влажные антибактериальные 15шт     </t>
  </si>
  <si>
    <t>Superfresh Салфетки влажные антибактериальные с клапано</t>
  </si>
  <si>
    <t xml:space="preserve">X Style Bllack tie дез 145 муж                         </t>
  </si>
  <si>
    <t xml:space="preserve">Ватные палочки квадрат с крышкой окно Я САМАЯ 200шт    </t>
  </si>
  <si>
    <t xml:space="preserve">Диски космет. Я САМАЯ 80шт промо                       </t>
  </si>
  <si>
    <t xml:space="preserve">П/гиг. ЛИБРЕСС ультра-нормал 10шт.                     </t>
  </si>
  <si>
    <t xml:space="preserve">П/гиг. ЛИБРЕСС ультра-супер 9шт.                       </t>
  </si>
  <si>
    <t>П/гиг. МИЛАНА ежедн.классик део софт Весенние цветы 40ш</t>
  </si>
  <si>
    <t xml:space="preserve">П/гиг. МИЛАНА ежедн.ультра софт 20шт                   </t>
  </si>
  <si>
    <t xml:space="preserve">П/гиг. МИЛАНА классик софт супер 10шт                  </t>
  </si>
  <si>
    <t xml:space="preserve">П/гиг. МИЛАНА ультра драй супер 10шт                   </t>
  </si>
  <si>
    <t xml:space="preserve">П/гиг. МИЛАНА ультра софт нормал 10шт                  </t>
  </si>
  <si>
    <t xml:space="preserve">П/гиг. Таис драйв+гель в инд.уп.3 кап.                 </t>
  </si>
  <si>
    <t xml:space="preserve">Платки нос.бум.FAMILIA 3слоя 10*10шт                   </t>
  </si>
  <si>
    <t xml:space="preserve">Полот.бум. Зева 2слойн. 2шт.                           </t>
  </si>
  <si>
    <t xml:space="preserve">Тамп. АННА 101 (20шт.)                                 </t>
  </si>
  <si>
    <t xml:space="preserve">Тампоны КОТЕКС нормал 16шт.                            </t>
  </si>
  <si>
    <t xml:space="preserve">Тампоны КОТЕКС супер 16шт.                             </t>
  </si>
  <si>
    <t xml:space="preserve">Туал.бум. FAMILIA PLUS Весенний цвет 2слоя 4рулона     </t>
  </si>
  <si>
    <t xml:space="preserve">Туал.бумага PAPLA DELUXE Арома Дольче Вита 4слоя       </t>
  </si>
  <si>
    <t xml:space="preserve">П/гиг. FRESKO night 6 капель 9шт                       </t>
  </si>
  <si>
    <t>ЗАЖИГАЛКИ, СПИЧКИ</t>
  </si>
  <si>
    <t xml:space="preserve">Зажигалка CRICKET Standart 0%                          </t>
  </si>
  <si>
    <t xml:space="preserve">Зажигалка RENE RN-01 цветная 0%                        </t>
  </si>
  <si>
    <t xml:space="preserve">СПИЧКИ (Череповец)                                     </t>
  </si>
  <si>
    <t>БЫТОВАЯ ХИМИЯ</t>
  </si>
  <si>
    <t xml:space="preserve">ПЕМОЛЮКС 480г лимон чист.ср.                           </t>
  </si>
  <si>
    <t xml:space="preserve">КАПЛЯ VOX д/мытья посуды Хлопок/ромашка 500мл          </t>
  </si>
  <si>
    <t xml:space="preserve">КАПЛЯ-супер д/м пос. 500мл VOX свежесть                </t>
  </si>
  <si>
    <t xml:space="preserve">КАПЛЯ-супер д/м пос. 500мл VOX яблоко                  </t>
  </si>
  <si>
    <t xml:space="preserve">SORTI СЧС Белоснежный Белый 500г                       </t>
  </si>
  <si>
    <t xml:space="preserve">SORTI СЧС Морская свежесть 500г                        </t>
  </si>
  <si>
    <t xml:space="preserve">БИОЛАН 400г горная свежесть ч/п                        </t>
  </si>
  <si>
    <t xml:space="preserve">СОРТИ 450мл с алоэ вера ср.д/посуды                    </t>
  </si>
  <si>
    <t xml:space="preserve">Антист.ср-во ЛАНА-сиб 125мл                            </t>
  </si>
  <si>
    <t xml:space="preserve">Освежитель ДО-РЕ-МИ Дыхание моря 330мл                 </t>
  </si>
  <si>
    <t xml:space="preserve">Освежитель ДО-РЕ-МИ Лимон 330мл                        </t>
  </si>
  <si>
    <t xml:space="preserve">FAIRY 450мл ср-во д/м пос.Апельсин лимон               </t>
  </si>
  <si>
    <t xml:space="preserve">FAIRY Ср-во для мытья посуды Нежные руки Чайное дерево </t>
  </si>
  <si>
    <t xml:space="preserve">КОМЕТ ср-во чист. 475г лимон с хлоринолом банка        </t>
  </si>
  <si>
    <t xml:space="preserve">КОМЕТ Чистящий гель Лимон 500мл                        </t>
  </si>
  <si>
    <t xml:space="preserve">Конд. д/белья ЛЕНОР  конц.детский 1л                   </t>
  </si>
  <si>
    <t xml:space="preserve">Конд. д/белья ЛЕНОР  конц.сканд.весна 1л               </t>
  </si>
  <si>
    <t>МИСТЕР ПРОПЕР Лавандовое спокойствие жид.для/уборки 500</t>
  </si>
  <si>
    <t xml:space="preserve">МИСТЕР ПРОПЕР лимон жид.для/уборки 500мл               </t>
  </si>
  <si>
    <t xml:space="preserve">МИФ 500мл бальзам алоэ вера д/м посуды                 </t>
  </si>
  <si>
    <t xml:space="preserve">Освеж.ГЛЕЙД Морской 300мл                              </t>
  </si>
  <si>
    <t xml:space="preserve">Освеж.ГЛЕЙД после дождя 300мл                          </t>
  </si>
  <si>
    <t xml:space="preserve">Освеж.ГЛЕЙД Свежесть утра 300мл                        </t>
  </si>
  <si>
    <t xml:space="preserve">ДОМЕСТОС ср-во чист.500мл св.атлантики                 </t>
  </si>
  <si>
    <t xml:space="preserve">Bagi Шуманит от засоров 70г                            </t>
  </si>
  <si>
    <t xml:space="preserve">Bagi Шуманит спрей жироудалитель 400мл                 </t>
  </si>
  <si>
    <t xml:space="preserve">FAIRY 450мл ср-во д/м пос.сочный лимон                 </t>
  </si>
  <si>
    <t xml:space="preserve">Z "ERO" Спрей д/удаления известкового налета 450мл     </t>
  </si>
  <si>
    <t xml:space="preserve">АЦЕТОН  0.5л                                           </t>
  </si>
  <si>
    <t xml:space="preserve">БЕЛИЗНА 0.9л (Кемерово)                                </t>
  </si>
  <si>
    <t xml:space="preserve">ВАНИШ жидкая форма 450мл Кристальная белизна           </t>
  </si>
  <si>
    <t xml:space="preserve">Осв.возд. Глэйд Океан.оазис 300мл                      </t>
  </si>
  <si>
    <t xml:space="preserve">РАСТВОРИТЕЛЬ 646 (Бийск)                               </t>
  </si>
  <si>
    <t xml:space="preserve">Сандей ср-во д/посуды 500мл Бальзам Аолэ Вера          </t>
  </si>
  <si>
    <t xml:space="preserve">Сандей ср-во д/посуды 500мл Лимон                      </t>
  </si>
  <si>
    <t xml:space="preserve">Сандей ср-во д/посуды 500мл Яблоко                     </t>
  </si>
  <si>
    <t xml:space="preserve">САНФОР Универсал 750г Морской бриз NEW                 </t>
  </si>
  <si>
    <t xml:space="preserve">САРМА гель д/сантехники свежесть 750мл                 </t>
  </si>
  <si>
    <t xml:space="preserve">Чайка ср-во д/посуды 500мл Бальзам Морские минералы    </t>
  </si>
  <si>
    <t xml:space="preserve">Чайка ср-во д/посуды 500мл Особое                      </t>
  </si>
  <si>
    <t>Невская косметика</t>
  </si>
  <si>
    <t xml:space="preserve">САРМА чист.порошок Лимон 400г                          </t>
  </si>
  <si>
    <t xml:space="preserve">CALGOLUX ср-во от накипи 300г                          </t>
  </si>
  <si>
    <t>РЕККИТ БЕНКАЙЗЕР</t>
  </si>
  <si>
    <t xml:space="preserve">DOSIA гель Универсальный лимон 750мл                   </t>
  </si>
  <si>
    <t>КАНЦЕЛЯРСКИЕ ТОВАРЫ</t>
  </si>
  <si>
    <t>КАНЦТОВАРЫ</t>
  </si>
  <si>
    <t xml:space="preserve">Акварель 6цв. б/к к/к Мультики (Гамма)                 </t>
  </si>
  <si>
    <t xml:space="preserve">Акварель Гамма Пчёлка 12цв.                            </t>
  </si>
  <si>
    <t>Альбом д/рис. А4 12л VK скрепка Дельфины серия  (11/110</t>
  </si>
  <si>
    <t xml:space="preserve">Альбом д/рис. А4 40л VK/ECO скрепка Города мира серия  </t>
  </si>
  <si>
    <t xml:space="preserve">Карандаши 12цв.восковые Каляки-Маляки кругл.           </t>
  </si>
  <si>
    <t xml:space="preserve">Ластик deVENTE 60*16*10мм  Калейдоскоп белый с цветной </t>
  </si>
  <si>
    <t xml:space="preserve">Линейка 30см деревянная Attomex (100/1200) /5091803/   </t>
  </si>
  <si>
    <t xml:space="preserve">Непроливайка ПЧЕЛКА одинарная асс,СН-1                 </t>
  </si>
  <si>
    <t xml:space="preserve">Пластилин 6 цв. Юный художник со стеком 280042         </t>
  </si>
  <si>
    <t>Т5ск48 6854 Тетрадь общая А5 скоба 48л. клетка "Super M</t>
  </si>
  <si>
    <t>Т5ск96 5705 Тетрадь общая А5 скоба 96л. клетка "Super-M</t>
  </si>
  <si>
    <t xml:space="preserve">Тетрадь 18л кл. АРХ офс.с/п                            </t>
  </si>
  <si>
    <t xml:space="preserve">Тетрадь 18л линия офсет/Арх.ЦБК/280                    </t>
  </si>
  <si>
    <t>Флом-ы 12цв. deVENTE Cosmo с вентил.колп. в блистере (2</t>
  </si>
  <si>
    <t>Флом-ы 6цв. deVENTE Cosmo вентил.колп. в блистере (24/2</t>
  </si>
  <si>
    <t xml:space="preserve">Цветной карт.ГУЛИНАНА4 8л,8цв.Весел.зверята            </t>
  </si>
  <si>
    <t>Бытовая химия</t>
  </si>
  <si>
    <t xml:space="preserve">SARBIO Selena Э д/посуды 5кг                           </t>
  </si>
  <si>
    <t xml:space="preserve">SARBIO SH моющее ср-во д/печей 1,25Л                   </t>
  </si>
  <si>
    <t xml:space="preserve">Дезинфиц.таблетки ДП-2т улучшенный 200шт               </t>
  </si>
  <si>
    <t xml:space="preserve">КРОТ санитарный 1л                                     </t>
  </si>
  <si>
    <t xml:space="preserve">Освежитель ДО-РЕ-МИ Зел.яблоко330мл                    </t>
  </si>
  <si>
    <t xml:space="preserve">МАЕЧКА 30*50 Спасибо за покупку 20мкр                  </t>
  </si>
  <si>
    <t xml:space="preserve">МАЕЧКА 43*68 50кг синий                                </t>
  </si>
  <si>
    <t xml:space="preserve">Маечка д/выпечки средняя  БИО 25*41 10мкм              </t>
  </si>
  <si>
    <t xml:space="preserve">МАЕЧКА д/фруктов СРЕДНЯЯ БИО 25*40 10мкм (500ед.в уп.) </t>
  </si>
  <si>
    <t xml:space="preserve">Мешочек ПП 20*31*25 мкм(Слюда)                         </t>
  </si>
  <si>
    <t xml:space="preserve">Мешочки пласт ПП24*37+0,5кл*30мк                       </t>
  </si>
  <si>
    <t xml:space="preserve">Пакет бум. 330*110*40 с/печ.с окном 50мм               </t>
  </si>
  <si>
    <t xml:space="preserve">Пакет бум.БОЛЬШОЙ д/хлеба 360*200*90 с печатью (100 ед </t>
  </si>
  <si>
    <t>Пакет бум.СРЕДНИЙ д/хлеба 260*200*90 с печатью (100ед в</t>
  </si>
  <si>
    <t xml:space="preserve">ПАКЕТ д/курицы бум.б/печати фольгир. 14*10*31          </t>
  </si>
  <si>
    <t xml:space="preserve">ФАСОВОЧНЫЕ 24*37 25мкр                                 </t>
  </si>
  <si>
    <t xml:space="preserve">ФАСОВОЧНЫЕ 24*37 35мкр                                 </t>
  </si>
  <si>
    <t xml:space="preserve">ФАСОВОЧНЫЕ Корзинка 24*34 ПНД рулон                    </t>
  </si>
  <si>
    <t xml:space="preserve">ФАСОВОЧНЫЕ Корзинка 24*35,5см 10мкм ПНД рулон          </t>
  </si>
  <si>
    <t xml:space="preserve">ФАСОВОЧНЫЕ Корзинка 24*35,5см 7мкм ПНД рулон           </t>
  </si>
  <si>
    <t xml:space="preserve">ФАСОВОЧНЫЕ рулон БИО 35*40 10мкр                       </t>
  </si>
  <si>
    <t xml:space="preserve">ФАСОВОЧНЫЕ рулон стандарт БИО 24*37 10мкр(500ед.в уп.) </t>
  </si>
  <si>
    <t>ФАСОВОЧНЫЕ СРЕДНИЙ д/выпечки БИО (7*4)*45*10мкм 250шт р</t>
  </si>
  <si>
    <t>Посуда</t>
  </si>
  <si>
    <t>Бокс 10л универсал/вкладыш (359*242*211мм) игруш/продук</t>
  </si>
  <si>
    <t xml:space="preserve">Контейнер 250г прям.с крышкой                          </t>
  </si>
  <si>
    <t xml:space="preserve">Контейнер 350мл  прям. с крышкой                       </t>
  </si>
  <si>
    <t xml:space="preserve">Контейнер 500г с крышкой                               </t>
  </si>
  <si>
    <t xml:space="preserve">Контейнер РК-15 Н (М/Т)                                </t>
  </si>
  <si>
    <t xml:space="preserve">Контейнер РК-21(ТМ)                                    </t>
  </si>
  <si>
    <t xml:space="preserve">Контейнер РК-35(ТМ)                                    </t>
  </si>
  <si>
    <t xml:space="preserve">Контейнер РКС-500 ОП                                   </t>
  </si>
  <si>
    <t xml:space="preserve">Контейнер РКС-750 ОП                                   </t>
  </si>
  <si>
    <t xml:space="preserve">Контейнер Т-150 Крышка                                 </t>
  </si>
  <si>
    <t xml:space="preserve">Контейнер Т-170 дно                                    </t>
  </si>
  <si>
    <t xml:space="preserve">Крышка TSL d-80мм черная для стакана бум.250бел.       </t>
  </si>
  <si>
    <t>Крышка купол Pet проз.с отверстием д-95м д/стакана Puls</t>
  </si>
  <si>
    <t xml:space="preserve">Ложка одноразовая маленькая                            </t>
  </si>
  <si>
    <t xml:space="preserve">Лоток 0.5кг №2 165*122*20 полист.                      </t>
  </si>
  <si>
    <t xml:space="preserve">Лоток 1кг №3 225*145*20 РР  2000                       </t>
  </si>
  <si>
    <t xml:space="preserve">Лоток ВПС 170*85*20*(С18-20)                           </t>
  </si>
  <si>
    <t xml:space="preserve">Нож одноразовый                                        </t>
  </si>
  <si>
    <t xml:space="preserve">Нож столовый Премиум прозр.                            </t>
  </si>
  <si>
    <t xml:space="preserve">Размешиватель 120мм                                    </t>
  </si>
  <si>
    <t xml:space="preserve">Стакан Бумажный 250мл белый                            </t>
  </si>
  <si>
    <t xml:space="preserve">Стакан одн. 300мл прозр.Pulsar без крышки              </t>
  </si>
  <si>
    <t xml:space="preserve">Стакан одн.200мл прозрачный ЭК                         </t>
  </si>
  <si>
    <t xml:space="preserve">Стакан одн.500мл прозр.Pulsar без крышки               </t>
  </si>
  <si>
    <t xml:space="preserve">Стаканчик одн. 200мл бел. РП                           </t>
  </si>
  <si>
    <t xml:space="preserve">Тарелка  д/пиццы бум. треугольная                      </t>
  </si>
  <si>
    <t xml:space="preserve">Трубочки д/кокт. с изгибом                             </t>
  </si>
  <si>
    <t xml:space="preserve">Чашка однораз. кофейная бело-корич. 200г               </t>
  </si>
  <si>
    <t xml:space="preserve">Бумага ксер. А4 80г XEROX Perfect Print C+ 500л        </t>
  </si>
  <si>
    <t xml:space="preserve">Степлер Attomex №24/6 20л синий 12/72                  </t>
  </si>
  <si>
    <t xml:space="preserve">ПЛЕНКА 500мм*254 стрейч 17мкм Бизнес нетто 2кг         </t>
  </si>
  <si>
    <t xml:space="preserve">ПЛЕНКА 500мм*254м стрейч 17мкм первич.нетто 2кг        </t>
  </si>
  <si>
    <t xml:space="preserve">ПЛЕНКА 500мм*300м стрейч черная                        </t>
  </si>
  <si>
    <t xml:space="preserve">ПЛЕНКА ПВХ стрейч LMF26 желтая 300мм*1200м             </t>
  </si>
  <si>
    <t xml:space="preserve">ПЛЕНКА полотно 0,040*(1200*1800)                       </t>
  </si>
  <si>
    <t xml:space="preserve">Скотч 48*66 прозр. 40мкр.                              </t>
  </si>
  <si>
    <t xml:space="preserve">Скотч 48*66 с логотипом Аникс                          </t>
  </si>
  <si>
    <t xml:space="preserve">Уголок бум.150*150 с печатью жирост/100                </t>
  </si>
  <si>
    <t xml:space="preserve">Ячейка для конфет картонная                            </t>
  </si>
  <si>
    <t>Хозтовары</t>
  </si>
  <si>
    <t>ЭЛ.БЫТОВЫЕ ТОВАРЫ</t>
  </si>
  <si>
    <t xml:space="preserve">Батар.алкалиновая ENERGIZER MAX AA бл.2                </t>
  </si>
  <si>
    <t xml:space="preserve">Батар.алкалиновая ENERGIZER MAX AAA бл.2               </t>
  </si>
  <si>
    <t xml:space="preserve">Эл/лампочки 60 Вт                                      </t>
  </si>
  <si>
    <t xml:space="preserve">Эл/лампочки 93-95 Вт                                   </t>
  </si>
  <si>
    <t xml:space="preserve">Батар. GP LR3 Super Alkaline                           </t>
  </si>
  <si>
    <t xml:space="preserve">Батар. GP LR3 Ultra Alkaline 2шт.                      </t>
  </si>
  <si>
    <t xml:space="preserve">Батар. GP LR6 Super Alkaline                           </t>
  </si>
  <si>
    <t xml:space="preserve">Батар. GP LR6 Ultra Alkaline                           </t>
  </si>
  <si>
    <t>АВТОАКСЕССУАРЫ</t>
  </si>
  <si>
    <t>DELISS картонный освежитель воздуха д/авто серии HARMON</t>
  </si>
  <si>
    <t xml:space="preserve">PITSTOP Щетка д/авто ULTRA                             </t>
  </si>
  <si>
    <t xml:space="preserve">Жидкость стеклоомывающая волна 3л-20С                  </t>
  </si>
  <si>
    <t xml:space="preserve">Щетка д/снега Главдор 635мм GL836 мягкая ручка         </t>
  </si>
  <si>
    <t>ОДНОРАЗОВАЯ ПОСУДА</t>
  </si>
  <si>
    <t xml:space="preserve">Набор бум. Ёжик  (тарелка 180мм) (10)                  </t>
  </si>
  <si>
    <t xml:space="preserve">Набор бум. Карта (тарелка 180мм ) (10)                 </t>
  </si>
  <si>
    <t>Набор бум. Оранжевое настроение (тарелка бум.180мм)  (1</t>
  </si>
  <si>
    <t xml:space="preserve">Набор бум. стакан  250мл Ёжик (10)                     </t>
  </si>
  <si>
    <t xml:space="preserve">Набор бум. стакан 250 мл Карта (10)                    </t>
  </si>
  <si>
    <t xml:space="preserve">Набор бум. стакан 250мл Колобок (10)                   </t>
  </si>
  <si>
    <t xml:space="preserve">Набор бум. стакан 250мл Кофе(10)                       </t>
  </si>
  <si>
    <t xml:space="preserve">Набор бум. стакан 250мл Оранжевое настроение (10)      </t>
  </si>
  <si>
    <t xml:space="preserve">Набор бум.Колобок (тарелка 180мм)  (10)                </t>
  </si>
  <si>
    <t xml:space="preserve">Набор ПИКНИК 5персон (САМАЯ ЦЕНА)                      </t>
  </si>
  <si>
    <t>ПОСУДА И ХОЗ.ТОВАРЫ</t>
  </si>
  <si>
    <t xml:space="preserve">Ведро пластик 7л (Интерм)                              </t>
  </si>
  <si>
    <t xml:space="preserve">ЛОПАТА для снега черная с черенком                     </t>
  </si>
  <si>
    <t xml:space="preserve">Клей Секунда моментальный 3г                           </t>
  </si>
  <si>
    <t xml:space="preserve">ГУБКА д/посуд. ECO LINE макси-4шт.                     </t>
  </si>
  <si>
    <t xml:space="preserve">Мочалка метал. Русалочка 2шт.                          </t>
  </si>
  <si>
    <t xml:space="preserve">ПЕРЧАТКИ рез. РУСАЛОЧКА                                </t>
  </si>
  <si>
    <t xml:space="preserve">Ролик д/одежды РУСАЛОЧКА                               </t>
  </si>
  <si>
    <t xml:space="preserve">Салф. Русалочка универсальная 3шт.                     </t>
  </si>
  <si>
    <t xml:space="preserve">Салфетка РУСАЛОЧКА губчатая 3шт.                       </t>
  </si>
  <si>
    <t xml:space="preserve">Салфетки РУСАЛОЧКА перфорированные 3шт                 </t>
  </si>
  <si>
    <t xml:space="preserve">Ведерко полиэт. 2,2л с крышкой прозрачн.               </t>
  </si>
  <si>
    <t xml:space="preserve">Ведерко полиэт. 3л с крышкой прозрачн.                 </t>
  </si>
  <si>
    <t xml:space="preserve">Ведро пластик 5л (Интерм)                              </t>
  </si>
  <si>
    <t xml:space="preserve">ГУБКА д/посуды Хозяюшка-10 MAХI                        </t>
  </si>
  <si>
    <t xml:space="preserve">ГУБКА д/посуды Хозяюшка-5 MAXI                         </t>
  </si>
  <si>
    <t xml:space="preserve">COCA-COLA крышка 0.3л                                  </t>
  </si>
  <si>
    <t xml:space="preserve">COCA-COLA соломинка 0.4л                               </t>
  </si>
  <si>
    <t xml:space="preserve">Крем д/обуви Штрих Апликатор черн. 50мл                </t>
  </si>
  <si>
    <t xml:space="preserve">Полот.бум. FAMILIA 2слоя 2 шт Радуга                   </t>
  </si>
  <si>
    <t xml:space="preserve">Ручкад/спины бамбуковая"Банные штучки"               </t>
  </si>
  <si>
    <t>SALTON Губка д/обуви из гладкой кожи Аэроблеск бесцветн</t>
  </si>
  <si>
    <t xml:space="preserve">SALTON Губка д/обуви из гладкой кожи Аэроблеск чёрный  </t>
  </si>
  <si>
    <t xml:space="preserve">Банка с крышкой 0,050л                                 </t>
  </si>
  <si>
    <t xml:space="preserve">Бонус Бумага для выпечки 5м                            </t>
  </si>
  <si>
    <t xml:space="preserve">Бонус Пакеты для мусора п/з 65*100 черный LD 120л      </t>
  </si>
  <si>
    <t xml:space="preserve">БОНУС Рукав для запекания 3м                           </t>
  </si>
  <si>
    <t xml:space="preserve">Бонус Салфетка для пола вискозная 1шт                  </t>
  </si>
  <si>
    <t xml:space="preserve">Бонус Салфетки вискозные 5шт                           </t>
  </si>
  <si>
    <t xml:space="preserve">БОНУС фольга алюминиевая 5м                            </t>
  </si>
  <si>
    <t xml:space="preserve">Бонус Эконом Салфетка вискозная 3шт                    </t>
  </si>
  <si>
    <t xml:space="preserve">Ведерко полиэт. 1,18л прозрачное                       </t>
  </si>
  <si>
    <t xml:space="preserve">Венчик силиконовый(овощной микс)                       </t>
  </si>
  <si>
    <t xml:space="preserve">ГУБКА д/кухни Фрекен Бок комфорт 5шт.                  </t>
  </si>
  <si>
    <t xml:space="preserve">ГУБКА для обуви Эффектон мгнов. блеск бесцв.           </t>
  </si>
  <si>
    <t xml:space="preserve">Зажимы д/пакетов"Тюльпаны"4шт 12,5см Marmiton          </t>
  </si>
  <si>
    <t xml:space="preserve">Коврик д/сауны"Банные штучки" войлок 100%              </t>
  </si>
  <si>
    <t xml:space="preserve">Коврик пористый с надписью 40*60см черный              </t>
  </si>
  <si>
    <t xml:space="preserve">Коврик придверный 40*60см черный"Вытирайте ноги"       </t>
  </si>
  <si>
    <t xml:space="preserve">Коврик против скольжения"Галька" овал36*69см 3цв       </t>
  </si>
  <si>
    <t xml:space="preserve">Ковш д/холодных пищевых продуктов 1,8л(Интерм)         </t>
  </si>
  <si>
    <t>Крышка полиэтил.д/консервирования Т2(спайка 10шт) Интер</t>
  </si>
  <si>
    <t xml:space="preserve">Крышка полиэтиленовая(спайка 10шт) Интерм              </t>
  </si>
  <si>
    <t xml:space="preserve">Ложки чайные цветные пласт. 10шт/уп                    </t>
  </si>
  <si>
    <t xml:space="preserve">Миска 2,6л голубая(Интерм)                             </t>
  </si>
  <si>
    <t xml:space="preserve">Миска 3,5л с ручками(Интерм)                           </t>
  </si>
  <si>
    <t xml:space="preserve">Мышеловка пласт автомат(Сузун)                         </t>
  </si>
  <si>
    <t xml:space="preserve">Набор бум.стаканов 450мл Красный d-90                  </t>
  </si>
  <si>
    <t xml:space="preserve">Набор дачный на 2 персоны Микс,сетка(Интерм)           </t>
  </si>
  <si>
    <t>Набор из 3-х предм.(шапка,коврик,рукавицы)"HOT POT" вой</t>
  </si>
  <si>
    <t xml:space="preserve">Набор На лужайке на 6 персон(Интерм)                   </t>
  </si>
  <si>
    <t>Набор посуды д/пикника№2 Всегда с собой (4персоны 17пре</t>
  </si>
  <si>
    <t xml:space="preserve">Набор прищепок MINI 28 шт.(Интерм)                     </t>
  </si>
  <si>
    <t xml:space="preserve">Набор сил.присос.для стакана 12шт.Зоопарк Микс цвета   </t>
  </si>
  <si>
    <t xml:space="preserve">Ножи цветные пластик 10шт/уп                           </t>
  </si>
  <si>
    <t xml:space="preserve">Пакеты д/льда Фрекен Бок КУБИКИ 192шт                  </t>
  </si>
  <si>
    <t xml:space="preserve">Полотенце кухонное Рогожка 43*70см                     </t>
  </si>
  <si>
    <t xml:space="preserve">ПРОВАНС салфетка кухонная 30*30см хлопок               </t>
  </si>
  <si>
    <t xml:space="preserve">Рукав д/запекания 3м*29см с клипсаме в кор.            </t>
  </si>
  <si>
    <t xml:space="preserve">Рукав д/запекания 3м*2м с клипсами Grifon              </t>
  </si>
  <si>
    <t xml:space="preserve">Рукавица д/сауны"Банные штучки" войлок 100%            </t>
  </si>
  <si>
    <t xml:space="preserve">Салатник Galaxy 2,5л с крышкой ПЦ1855                  </t>
  </si>
  <si>
    <t xml:space="preserve">Салфетка SOFT LUX в рулоне 50шт                        </t>
  </si>
  <si>
    <t xml:space="preserve">СВЕЧИ хозяйственые 75г                                 </t>
  </si>
  <si>
    <t xml:space="preserve">Совок с удлиненной ручкой(Интерм)                      </t>
  </si>
  <si>
    <t xml:space="preserve">Соль д/ванн"Дыхание леса" 500г"Банные штучки"          </t>
  </si>
  <si>
    <t xml:space="preserve">Стакан ВПС 500мл(с крыш.) для супа                     </t>
  </si>
  <si>
    <t xml:space="preserve">Стакан пластмассовый 260мл голубой(Интерм)             </t>
  </si>
  <si>
    <t xml:space="preserve">Стакан пластмассовый 380мл бордовый(Интерм)            </t>
  </si>
  <si>
    <t xml:space="preserve">Стакан пластмассовый 380мл салатовый(Интерм)           </t>
  </si>
  <si>
    <t xml:space="preserve">Таз 12л                                                </t>
  </si>
  <si>
    <t xml:space="preserve">Таз 8,5л                                               </t>
  </si>
  <si>
    <t xml:space="preserve">Таз п/эт 9л                                            </t>
  </si>
  <si>
    <t xml:space="preserve">Таз пластмассовый 20л (Интерм)                         </t>
  </si>
  <si>
    <t xml:space="preserve">Форма д/выпечки"Сердце поэта"21*4см микс цвета 811946  </t>
  </si>
  <si>
    <t xml:space="preserve">Фрекен Бок рукав для запекания 3м                      </t>
  </si>
  <si>
    <t xml:space="preserve">Фрекен Бок Скатерть одноразовая                        </t>
  </si>
  <si>
    <t xml:space="preserve">Шапка банная "HOT POT" в ассортименте 100%             </t>
  </si>
  <si>
    <t xml:space="preserve">Шапка Буденовка "HOT POT"  100%                        </t>
  </si>
  <si>
    <t xml:space="preserve">Шапка Буденовка "HOT POT" 100%                         </t>
  </si>
  <si>
    <t xml:space="preserve">Шапка Викинг "HOT POT" войлок 100%                     </t>
  </si>
  <si>
    <t xml:space="preserve">Шапка Классика"Цветной зигзаг"HOT POT" 100%            </t>
  </si>
  <si>
    <t xml:space="preserve">Шапка Пират "HOT POT" войлок 100%                      </t>
  </si>
  <si>
    <t xml:space="preserve">Шапка Танкист "HOT POT" войлок 100%                    </t>
  </si>
  <si>
    <t xml:space="preserve">Щетка ELITE-PALERMO                                    </t>
  </si>
  <si>
    <t xml:space="preserve">Ящик пластиковый                                       </t>
  </si>
  <si>
    <t xml:space="preserve">Ведро пластик 10л                                      </t>
  </si>
  <si>
    <t xml:space="preserve">Салф. д/ст.  FRESKO 100л                               </t>
  </si>
  <si>
    <t xml:space="preserve">ПЕРЧАТКИ х/б с ПВХ спец. черн.                         </t>
  </si>
  <si>
    <t>СЕЗОННЫЙ ТОВАР</t>
  </si>
  <si>
    <t xml:space="preserve">ARGUS лосьон-спрей АНТИКЛЕЩ  125 мл                    </t>
  </si>
  <si>
    <t xml:space="preserve">От комар. РЕФТАМИД 100 мл антикомар                    </t>
  </si>
  <si>
    <t>Средства от насекомых</t>
  </si>
  <si>
    <t>ARGUS baby пластины от комаров 10шт зеленые б/запаха 12</t>
  </si>
  <si>
    <t>ARGUS лосьон-спрей от комаров 18% Диэтилтолуамид  100 м</t>
  </si>
  <si>
    <t xml:space="preserve">ARGUS Фумигаторы унив.с индикатором                    </t>
  </si>
  <si>
    <t xml:space="preserve">ДИХЛОФОС ВАРАН  эконом 200мл(Сибиар)                   </t>
  </si>
  <si>
    <t xml:space="preserve">От комар. РЕФТАМИД 145 мл Максимум                     </t>
  </si>
  <si>
    <t xml:space="preserve">РЕФТАМИД BABY  *15                                     </t>
  </si>
  <si>
    <t xml:space="preserve">Спираль  КОМАРОФФ оффлайн 10шт                         </t>
  </si>
  <si>
    <t>ТМ GRIFON</t>
  </si>
  <si>
    <t xml:space="preserve">Пакеты д/льда Grifon 216 шариков                       </t>
  </si>
  <si>
    <t xml:space="preserve">МИНИ-ЛЫЖИ с пластиковым креплением(Интерм)             </t>
  </si>
  <si>
    <t>ТОВАРЫ ДЛЯ ОТДЫХА</t>
  </si>
  <si>
    <t xml:space="preserve">Газ универсальный д/порт.плит 220г                     </t>
  </si>
  <si>
    <t xml:space="preserve">Жидкость д/розжига Одуванчик жид.парф.250мл пэт        </t>
  </si>
  <si>
    <t xml:space="preserve">Жидкость д/розжига Одуванчик жид.парф.500мл пэт        </t>
  </si>
  <si>
    <t>Коптильня походная эконом 440*294*220мм(1решетка,жиросб</t>
  </si>
  <si>
    <t>1,532.40</t>
  </si>
  <si>
    <t xml:space="preserve">Кресло складное ЕРМАК 50*50*80                         </t>
  </si>
  <si>
    <t>Мангал разборный Эконом 350*240*280 Сибирский пикник ст</t>
  </si>
  <si>
    <t xml:space="preserve">Мангал"Мини" в коробке (глубина мангала 124мм)         </t>
  </si>
  <si>
    <t xml:space="preserve">СОЮЗГРИЛЬ набор шампуров 55см(12) N1-SB02R             </t>
  </si>
  <si>
    <t xml:space="preserve">СОЮЗГРИЛЬ Решетка-гриль 22*42см(12) N1-G02F            </t>
  </si>
  <si>
    <t xml:space="preserve">Стул складной Рыбака 270*320*340мм до80кг СС2.002      </t>
  </si>
  <si>
    <t xml:space="preserve">Сухое горючее Grifon 10табл.                           </t>
  </si>
  <si>
    <t xml:space="preserve">Щепа д/копчения Ольха 2л (500г)                        </t>
  </si>
  <si>
    <t xml:space="preserve">Щепа д/копчения Яблоня 2л (500г)                       </t>
  </si>
  <si>
    <t xml:space="preserve">Бусы круглые d8мм 2.7м (кофейный)                      </t>
  </si>
  <si>
    <t xml:space="preserve">Бусы Ромбики 2.7 м (серебро)                           </t>
  </si>
  <si>
    <t xml:space="preserve">Бусы Ромбики 2.7м (васильковый)                        </t>
  </si>
  <si>
    <t xml:space="preserve">Елочная верхушка Винтаж 28см (синий)                   </t>
  </si>
  <si>
    <t xml:space="preserve">Елочная верхушка Снежинки 35см (синий)                 </t>
  </si>
  <si>
    <t xml:space="preserve">Игрушка мягкая Мышонок в клетчатом костюме 25см        </t>
  </si>
  <si>
    <t xml:space="preserve">Игрушка мягкая Мышонок дл. руки и ноги 15см            </t>
  </si>
  <si>
    <t xml:space="preserve">Игрушка мягкая Мышонок с черным бантиком 13см          </t>
  </si>
  <si>
    <t xml:space="preserve">Магнит Мышь в подкове 3,5х4,5см                        </t>
  </si>
  <si>
    <t xml:space="preserve">Магнит Мышь новогодняя 3,5х3                           </t>
  </si>
  <si>
    <t xml:space="preserve">Магнит Мышь с пожеланиями 3,5х4                        </t>
  </si>
  <si>
    <t xml:space="preserve">Магнит Мышь с сыром 4,5х5см                            </t>
  </si>
  <si>
    <t xml:space="preserve">Мишура с дл. ворсом Классика d9х180см (зеленый)        </t>
  </si>
  <si>
    <t xml:space="preserve">Мишура с дл. ворсом Классика d9х180см (золото)         </t>
  </si>
  <si>
    <t xml:space="preserve">Мишура с дл. ворсом Классика d9х180см (малиновый)      </t>
  </si>
  <si>
    <t>Мишура с дл. ворсом Классика d9х180см (небесно-голубой)</t>
  </si>
  <si>
    <t xml:space="preserve">Мишура с дл. ворсом Классика d9х180см (серебро)        </t>
  </si>
  <si>
    <t xml:space="preserve">Мишура с дл. ворсом Яркая d9х180см (малиновый)         </t>
  </si>
  <si>
    <t xml:space="preserve">Мишура с дл. ворсом Яркая. d9х180см (серебро)          </t>
  </si>
  <si>
    <t xml:space="preserve">Мишура с кор. ворсом d5х180 (фиолетовый)               </t>
  </si>
  <si>
    <t xml:space="preserve">Мишура с кор. ворсом d5х180см (бирюзовый)              </t>
  </si>
  <si>
    <t xml:space="preserve">Мишура с кор. ворсом d5х180см (зеленый)                </t>
  </si>
  <si>
    <t xml:space="preserve">Мишура с кор. ворсом d5х180см (золото)                 </t>
  </si>
  <si>
    <t xml:space="preserve">Мишура с кор. ворсом d5х180см (малиновый)              </t>
  </si>
  <si>
    <t xml:space="preserve">Мишура с кор. ворсом Классика d5х180см (бирюзовый)     </t>
  </si>
  <si>
    <t xml:space="preserve">Мишура с кор. ворсом Классика d5х180см (зеленый)       </t>
  </si>
  <si>
    <t xml:space="preserve">Мишура с кор. ворсом Классика d5х180см (золото)        </t>
  </si>
  <si>
    <t xml:space="preserve">Мишура с кор. ворсом Классика d5х180см (малиновый)     </t>
  </si>
  <si>
    <t xml:space="preserve">Мишура с кор. Ворсом Классика d5х180см (серебро)       </t>
  </si>
  <si>
    <t xml:space="preserve">Мишура с кор.ворсом Классика d5х180см (сиреневый)      </t>
  </si>
  <si>
    <t>Набор ел.укр.Винтаж на связке 3 шт.8 см.HP8003-5142M (4</t>
  </si>
  <si>
    <t xml:space="preserve">Набор елочных украшений Винтаж 3 шт 8см (золото)       </t>
  </si>
  <si>
    <t xml:space="preserve">Набор елочных украшений Винтаж 3 шт 8см (красный)      </t>
  </si>
  <si>
    <t xml:space="preserve">Набор елочных украшений Домики 4 шт 6см (красный)      </t>
  </si>
  <si>
    <t xml:space="preserve">Набор елочных украшений Домики 4 шт 6см (серебро)      </t>
  </si>
  <si>
    <t xml:space="preserve">Набор елочных украшений Домики 4 шт 6см (синий)        </t>
  </si>
  <si>
    <t xml:space="preserve">Набор елочных шаров 3 шт d6 см (золото)                </t>
  </si>
  <si>
    <t xml:space="preserve">Набор елочных шаров 3 шт d6 см (красный)               </t>
  </si>
  <si>
    <t xml:space="preserve">Набор елочных шаров 3 шт d6 см AR/119L601A (красный)   </t>
  </si>
  <si>
    <t xml:space="preserve">Набор елочных шаров 3 шт d6 см AR/296T03/B (золото)    </t>
  </si>
  <si>
    <t xml:space="preserve">Набор елочных шаров 3 шт d7 см (голубой)               </t>
  </si>
  <si>
    <t xml:space="preserve">Набор елочных шаров 3 шт d7 см (золото)                </t>
  </si>
  <si>
    <t xml:space="preserve">Набор елочных шаров 3 шт d7 см (красный)               </t>
  </si>
  <si>
    <t xml:space="preserve">Набор елочных шаров 3 шт d7 см (серебро)               </t>
  </si>
  <si>
    <t xml:space="preserve">Набор елочных шаров 3 шт d8 см (золото)                </t>
  </si>
  <si>
    <t xml:space="preserve">Набор елочных шаров 3 шт d8 см (красный)               </t>
  </si>
  <si>
    <t xml:space="preserve">Набор елочных шаров 3 шт d8 см (серебро)               </t>
  </si>
  <si>
    <t xml:space="preserve">Набор елочных шаров 3шт d6см (голубой)                 </t>
  </si>
  <si>
    <t xml:space="preserve">Набор елочных шаров 3шт d6см (золото)                  </t>
  </si>
  <si>
    <t xml:space="preserve">Набор елочных шаров 3шт d6см (кофейный)                </t>
  </si>
  <si>
    <t xml:space="preserve">Набор елочных шаров 3шт d8см (голубой)                 </t>
  </si>
  <si>
    <t xml:space="preserve">Набор елочных шаров 3шт d8см (кофейный)                </t>
  </si>
  <si>
    <t xml:space="preserve">Набор елочных шаров 3шт.d7см. (серебро)                </t>
  </si>
  <si>
    <t xml:space="preserve">Набор елочных шаров 6 шт d6 см (серебро)               </t>
  </si>
  <si>
    <t xml:space="preserve">Набор елочных шаров Зимний пейзаж 3 шт d8 см (белый)   </t>
  </si>
  <si>
    <t>Набор елочных шаров Снежный танец 3 шт d8 см (пурпурный</t>
  </si>
  <si>
    <t xml:space="preserve">Набор силиконовых наклеек Блестящие снежинки 20х25     </t>
  </si>
  <si>
    <t xml:space="preserve">Набор силиконовых наклеек Веселые снеговики 20х25      </t>
  </si>
  <si>
    <t xml:space="preserve">Набор силиконовых наклеек Дедушка Мороз 15х30          </t>
  </si>
  <si>
    <t xml:space="preserve">Набор силиконовых наклеек Забавный олененок 15х30      </t>
  </si>
  <si>
    <t xml:space="preserve">Набор силиконовых наклеек Милый пингвин 15х30          </t>
  </si>
  <si>
    <t xml:space="preserve">Набор силиконовых наклеек Снеговик 20х25               </t>
  </si>
  <si>
    <t xml:space="preserve">Набор силиконовых наклеек Узорные снежинки 20х25       </t>
  </si>
  <si>
    <t xml:space="preserve">Новогоднее украшение Снеговик с птичкой 10х9х15        </t>
  </si>
  <si>
    <t xml:space="preserve">Новогодние Колпак Деда Мороза(151)                     </t>
  </si>
  <si>
    <t>НОВОГОДНИЕ Эл.гирлянда 5,5м 100л с контроллером SYCL-00</t>
  </si>
  <si>
    <t xml:space="preserve">Полотенце вафельное 45х60 Мышки с сыром                </t>
  </si>
  <si>
    <t xml:space="preserve">Полотенце вафельное 45х60 Мышки-ягодки                 </t>
  </si>
  <si>
    <t xml:space="preserve">Полотенце вафельное 45х60 Новогодняя сказка            </t>
  </si>
  <si>
    <t xml:space="preserve">Полотенце кух. Новогодняя открытка 38х63см             </t>
  </si>
  <si>
    <t>Поросенок с бантом в клетку, с кольцом. Размер: 13.5х11</t>
  </si>
  <si>
    <t xml:space="preserve">Прихватка кух. Новогодняя открытка                     </t>
  </si>
  <si>
    <t xml:space="preserve">Рукавица кух. Новогодняя открытка                      </t>
  </si>
  <si>
    <t xml:space="preserve">Рукавица+прихватка Новогодняя открытка                 </t>
  </si>
  <si>
    <t xml:space="preserve">Салфетки 33х33 3сл.20шт. Звезда                        </t>
  </si>
  <si>
    <t xml:space="preserve">Салфетки бум. 33х33 2-х сл. 20шт НГ шарики             </t>
  </si>
  <si>
    <t xml:space="preserve">Салфетки бум. 33х33 2х сл. 20шт Снегири на елочке      </t>
  </si>
  <si>
    <t xml:space="preserve">Салфетки бум. Снеговик 33х33 2-х сл. 20шт.             </t>
  </si>
  <si>
    <t>Салфетки бумажные Необычное соседство 33х33 2-х сл. 20ш</t>
  </si>
  <si>
    <t xml:space="preserve">Сувенир Мышь сидит, мал.                               </t>
  </si>
  <si>
    <t xml:space="preserve">Фартук кух. Нарядный снеговик 51х76см                  </t>
  </si>
  <si>
    <t xml:space="preserve">Фартук кух. Новогодняя открытка 51х76см                </t>
  </si>
  <si>
    <t xml:space="preserve">Салфетки бум. 33х33 см, 2-х сл., 20 шт.(С152 Елочки)   </t>
  </si>
  <si>
    <t xml:space="preserve">Коллекция Нарядный снеговик. Полотенце кухонное, 38х63 </t>
  </si>
  <si>
    <t xml:space="preserve">Подарки от Санты полотенце кух.38х63см.хлопок          </t>
  </si>
  <si>
    <t>ИГРУШКИ</t>
  </si>
  <si>
    <t xml:space="preserve">Грабли №1 13см                                         </t>
  </si>
  <si>
    <t xml:space="preserve">Заяц с лентой 4цв.20см арт.109-2                       </t>
  </si>
  <si>
    <t xml:space="preserve">Игровой набор д/купания арт.0812-53                    </t>
  </si>
  <si>
    <t xml:space="preserve">Игровой набор Посуда арт.3622С                         </t>
  </si>
  <si>
    <t xml:space="preserve">Игровой набор Салон красоты ВТ880026                   </t>
  </si>
  <si>
    <t xml:space="preserve">Качели"Доска"                                          </t>
  </si>
  <si>
    <t xml:space="preserve">Кошка с большими глазами,поднятым хвостом,муз.         </t>
  </si>
  <si>
    <t xml:space="preserve">Ласты 7-14 лет арт 2701                                </t>
  </si>
  <si>
    <t xml:space="preserve">Лопата №1 13см                                         </t>
  </si>
  <si>
    <t xml:space="preserve">Матрац 59703(183*69см) глянцевый в/п                   </t>
  </si>
  <si>
    <t xml:space="preserve">Мел SILWERHOF 3 цв.пластик колл.882081-03              </t>
  </si>
  <si>
    <t xml:space="preserve">Мусоровоз 22*13 инерц.SA339                            </t>
  </si>
  <si>
    <t xml:space="preserve">Мусоровоз 22*13 инерц.SA468                            </t>
  </si>
  <si>
    <t xml:space="preserve">Набор №21(лопатка22см+грабли21см)                      </t>
  </si>
  <si>
    <t xml:space="preserve">Набор №3(ведро 0,8л+грабли21см)                        </t>
  </si>
  <si>
    <t xml:space="preserve">Набор №40(Самосвал Ярослав,лопатка13см,грабли 13см)    </t>
  </si>
  <si>
    <t xml:space="preserve">Набор №8(ведро 0,8л+лопатка13см+грабли13см)            </t>
  </si>
  <si>
    <t>Набор для песочницы(ведерко+лопатка+3формочки)в сетке с</t>
  </si>
  <si>
    <t xml:space="preserve">Нарукавники 19*19см 59650                              </t>
  </si>
  <si>
    <t xml:space="preserve">Нарукавники 25*17см 59642                              </t>
  </si>
  <si>
    <t xml:space="preserve">Санки-Ледянки(Интерм)                                  </t>
  </si>
  <si>
    <t xml:space="preserve">Слайм Плюх Зефирка Ассорти 120г                        </t>
  </si>
  <si>
    <t xml:space="preserve">Формочки Башенки 4шт                                   </t>
  </si>
  <si>
    <t xml:space="preserve">Формочки Морской микс арт.028                          </t>
  </si>
  <si>
    <t xml:space="preserve">Круг надувной 59242 (61см) Рифы прозрачный ассортимент </t>
  </si>
  <si>
    <t>ОДЕЖДА, ОБУВЬ</t>
  </si>
  <si>
    <t>колготки женские</t>
  </si>
  <si>
    <t xml:space="preserve">Колготки Giulia Blues 150 3D  2 caffe                  </t>
  </si>
  <si>
    <t xml:space="preserve">Колготки Giulia Blues 150 3D  3 caffe                  </t>
  </si>
  <si>
    <t>одежда</t>
  </si>
  <si>
    <t xml:space="preserve">Гольфы VERBA 20(2шт в упак.)                           </t>
  </si>
  <si>
    <t xml:space="preserve">Носки детские в ассортим. 12-22р Poss Ris              </t>
  </si>
  <si>
    <t xml:space="preserve">Носки женские в ассортим.классика 23-25р Poss Ris      </t>
  </si>
  <si>
    <t xml:space="preserve">Носки женские в ассортим.укорочен 23-25р Poss Ris      </t>
  </si>
  <si>
    <t xml:space="preserve">Носки женские классические арт.Э110 рр23-25            </t>
  </si>
  <si>
    <t xml:space="preserve">Носки женские короткие арт.Э113 рр23-25                </t>
  </si>
  <si>
    <t xml:space="preserve">Носки мужские арт.Э301  рр23-25                        </t>
  </si>
  <si>
    <t xml:space="preserve">Носки мужские арт.Э301 рр27-29                         </t>
  </si>
  <si>
    <t xml:space="preserve">Носки мужские в ассортим.25-31р Poss Ris               </t>
  </si>
  <si>
    <t xml:space="preserve">Носки мужские классические арт.Э210  рр23-25           </t>
  </si>
  <si>
    <t xml:space="preserve">Носки мужские классические арт.Э210 рр27-29            </t>
  </si>
  <si>
    <t xml:space="preserve">Носки мужские короткие арт.Э213 рр23-25                </t>
  </si>
  <si>
    <t xml:space="preserve">Носки мужские короткие арт.Э213 рр27-29                </t>
  </si>
  <si>
    <t xml:space="preserve">Носки мужские льняные арт.Э300 рр27-29                 </t>
  </si>
  <si>
    <t xml:space="preserve">Носки подростковые в ассортим. 23-25р Poss Ris         </t>
  </si>
  <si>
    <t>ПАКЕТЫ</t>
  </si>
  <si>
    <t xml:space="preserve">АНИКС больш.38*60 (500)                                </t>
  </si>
  <si>
    <t xml:space="preserve">АНИКС гигант 41*61 (500)                               </t>
  </si>
  <si>
    <t xml:space="preserve">АНИКС мален.28*50 (500)                                </t>
  </si>
  <si>
    <t xml:space="preserve">Коробка новогодняя Снежинка Н-223 700-1000г            </t>
  </si>
  <si>
    <t xml:space="preserve">Подарочные НГ 25*40 полноцвет 2-х стор.                </t>
  </si>
  <si>
    <t xml:space="preserve">Сумка бум. подарочная большая                          </t>
  </si>
  <si>
    <t xml:space="preserve">Сумка бум. подарочная средняя                          </t>
  </si>
  <si>
    <t xml:space="preserve">Пакет с прорубной ручкой 55*55 с печатью SPAR          </t>
  </si>
  <si>
    <t xml:space="preserve">ПАКЕТ-МАЙКА КОРЗИНКА 28*49см 16 мкм                    </t>
  </si>
  <si>
    <t xml:space="preserve">ПАКЕТ-МАЙКА КОРЗИНКА 38*60см 19 мкм                    </t>
  </si>
  <si>
    <t xml:space="preserve">ПАКЕТ-МАЙКА КОРЗИНКА 41*60см 31мкм                     </t>
  </si>
  <si>
    <t>ТМ РУСАЛОЧКА</t>
  </si>
  <si>
    <t xml:space="preserve">ДЛЯ МУСОРА емк. 120л Русалочка 10шт д/строит.мусора    </t>
  </si>
  <si>
    <t>ДЕТСКИЕ ТОВАРЫ</t>
  </si>
  <si>
    <t xml:space="preserve">БУРАТИНО лимонадный взрыв 75г                          </t>
  </si>
  <si>
    <t xml:space="preserve">ДЮЙМОВОЧКА клубника со сливками 75г                    </t>
  </si>
  <si>
    <t xml:space="preserve">З/Щ  ДРУГ детская мягкая XP-108                        </t>
  </si>
  <si>
    <t xml:space="preserve">З/Щ  УЛЫБКА детская мягкая 118                         </t>
  </si>
  <si>
    <t xml:space="preserve">З/щ ФИКСИКИ Весёлый дельфин                            </t>
  </si>
  <si>
    <t xml:space="preserve">Аванта МС Ш-нь 200 Леденцовая Свежесть                 </t>
  </si>
  <si>
    <t xml:space="preserve">Лапочка Крем-гель для купания 300мл                    </t>
  </si>
  <si>
    <t xml:space="preserve">Лапочка Крем-мыло детское 300мл                        </t>
  </si>
  <si>
    <t xml:space="preserve">Ушастый нянь шампунь детский 200мл                     </t>
  </si>
  <si>
    <t xml:space="preserve">Салфетки влаж. SMILE Hello Kitty 15шт                  </t>
  </si>
  <si>
    <t xml:space="preserve">Салфетки влаж. SMILE MINIONS 3 дизайна 15шт            </t>
  </si>
  <si>
    <t xml:space="preserve">З/Щ ORAL-B детск.Kids мягкая 1шт                       </t>
  </si>
  <si>
    <t xml:space="preserve">Подг. Слип энд Плей макси 14 (9-14кг)                  </t>
  </si>
  <si>
    <t xml:space="preserve">Подг. Слип энд Плей миди 16 (6-10)кг                   </t>
  </si>
  <si>
    <t xml:space="preserve">Подг. Слип энд Плей Юниор (11-16кг) 11шт               </t>
  </si>
  <si>
    <t>Подг.-трусики PAMPERS Pants д/мальч.и дев.Extra Large(1</t>
  </si>
  <si>
    <t xml:space="preserve">Подг.-трусики PAMPERS Pants д/мальч.и дев.MAXI 9-15 кг </t>
  </si>
  <si>
    <t xml:space="preserve">Подг. ХАГГИС Классик 5 (11-25rкг) 11шт.                </t>
  </si>
  <si>
    <t xml:space="preserve">Подгузники Хаггис Классик 3(4-9кг) 16шт                </t>
  </si>
  <si>
    <t xml:space="preserve">-Подгузники Хаггис Классик 4(7-18кг) 14шт              </t>
  </si>
  <si>
    <t xml:space="preserve">Подгузники Хаггис Элит Софт2(3-6кг)27шт                </t>
  </si>
  <si>
    <t>АВАНТА</t>
  </si>
  <si>
    <t xml:space="preserve">Аванта МС З/П 65 Мультивитамин                         </t>
  </si>
  <si>
    <t>АЭЛИТА ОАО</t>
  </si>
  <si>
    <t xml:space="preserve">Погремушка"Букет"                                      </t>
  </si>
  <si>
    <t>Мир Детства ТМ</t>
  </si>
  <si>
    <t xml:space="preserve">Погремушка"Кольцо"                                     </t>
  </si>
  <si>
    <t xml:space="preserve">Слюнявчик махровый от4 мес.,микс 1216 753276           </t>
  </si>
  <si>
    <t xml:space="preserve">КРЕМ детский легкий увлаж. 75мл ламин/туба             </t>
  </si>
  <si>
    <t>ОАО"ИТКУЛЬСКИЙ СПИРТЗАВОД" СТАНДАРТ</t>
  </si>
  <si>
    <t>ОАО"ИТКУЛЬСКИЙ СПИРТЗАВОД" ЭКОНОМ</t>
  </si>
  <si>
    <t>ОАО"Татспиртпром"</t>
  </si>
  <si>
    <t>ООО "Тейси" г.Барнаул</t>
  </si>
  <si>
    <t>Финляндия</t>
  </si>
  <si>
    <t>ПРОД. ДРУГИХ ПРОИЗВОДИТЕЛЕЙ</t>
  </si>
  <si>
    <t>АРМЕНИЯ</t>
  </si>
  <si>
    <t>ПРОД. ДРУГИХ ПРОИ3ВОДИТЕЛЕЙ</t>
  </si>
  <si>
    <t>БАЛЬЗАМ</t>
  </si>
  <si>
    <t>00О "Кахети" г. Томск</t>
  </si>
  <si>
    <t>00О "Кубанские Вина" Краснодарский край</t>
  </si>
  <si>
    <t>АВСТРАЛИЯ</t>
  </si>
  <si>
    <t>АРГЕНТИНА</t>
  </si>
  <si>
    <t>БОЛГАРИЯ</t>
  </si>
  <si>
    <t>ГЕРМАНИЯ</t>
  </si>
  <si>
    <t>ГРУЗИЯ</t>
  </si>
  <si>
    <t>ЗАО"Игристые вина" г. Санкт-Петербург</t>
  </si>
  <si>
    <t>ИСПАНИЯ</t>
  </si>
  <si>
    <t>ИТАЛИЯ</t>
  </si>
  <si>
    <t>ООО "ВИНТРЕСТ-7" г.Владикавказ</t>
  </si>
  <si>
    <t>ООО "Кубань-Вино " Краснодарский край</t>
  </si>
  <si>
    <t>ПОРТУГАЛИЯ</t>
  </si>
  <si>
    <t>УЗБЕКИСТАН</t>
  </si>
  <si>
    <t>ФРАНЦИЯ</t>
  </si>
  <si>
    <t>ЧИЛИ</t>
  </si>
  <si>
    <t>ЮАР</t>
  </si>
  <si>
    <t>"БАРНАУЛЬСКИЙ ПИВЗАВОД" (пэт)</t>
  </si>
  <si>
    <t>"БАРНАУЛЬСКИЙ ПИВЗАВОД" (стекло)</t>
  </si>
  <si>
    <t>"БОЧКАРЕВСКИЙ ПИВЗАВОД"</t>
  </si>
  <si>
    <t>"ПИВОВАРНЯ МОСКВА-ЭФЕС"</t>
  </si>
  <si>
    <t>"Пивоварня МОСКВА-ЭФЕС"</t>
  </si>
  <si>
    <t>"САБМиллерРус"</t>
  </si>
  <si>
    <t>"САН Инбев" ОАО</t>
  </si>
  <si>
    <t>"ХЕЙНЕКЕН" ООО</t>
  </si>
  <si>
    <t>"Пивоварня Москва-Эфес"</t>
  </si>
  <si>
    <t>ВЕЛИКОБРИТАНИЯ</t>
  </si>
  <si>
    <t>ВЕЛИКОБРИТАНИЯ(МЛВЗ)</t>
  </si>
  <si>
    <t>МЕКСИКА</t>
  </si>
  <si>
    <t>США</t>
  </si>
  <si>
    <t>ШОТЛАНДИЯ МЛВЗ</t>
  </si>
  <si>
    <t>"МАККОФЕ"</t>
  </si>
  <si>
    <t>"НЕСТЛЕ"</t>
  </si>
  <si>
    <t>"ОРИМИ ТРЭЙД"</t>
  </si>
  <si>
    <t>"ЧЕРНАЯ КАРТА"</t>
  </si>
  <si>
    <t>ЖАРДИН ТМ "ОРИМИ ТРЭЙД"</t>
  </si>
  <si>
    <t>ЖОКЕЙ ТМ "ОРИМИ ТРЭЙД"</t>
  </si>
  <si>
    <t>ТМ Вдохновение</t>
  </si>
  <si>
    <t>"Крафт Фудс Рус"</t>
  </si>
  <si>
    <t>ПАКЕТИРОВАННЫЙ MACCOFFEE</t>
  </si>
  <si>
    <t>"AHMAD"</t>
  </si>
  <si>
    <t>"DILMAH"</t>
  </si>
  <si>
    <t>"ВДОХНОВЕНИЕ"</t>
  </si>
  <si>
    <t>"МАЙ"</t>
  </si>
  <si>
    <t>АЛТЫН</t>
  </si>
  <si>
    <t>ГРИНФИЛД ТМ "ОРИМИ ТРЭЙД"</t>
  </si>
  <si>
    <t>ПАКЕТИРОВАННЫЙ</t>
  </si>
  <si>
    <t>РАСТВОРИМЫЙ</t>
  </si>
  <si>
    <t>ТЭСС ТМ "ОРИМИ ТРЭЙД"</t>
  </si>
  <si>
    <t>ЮНИЛЕВЕР</t>
  </si>
  <si>
    <t>"МУЛТОН"</t>
  </si>
  <si>
    <t>"НИДАН-ЭКОФРУКТ"</t>
  </si>
  <si>
    <t>"САДЫ ПРИДОНЬЯ"</t>
  </si>
  <si>
    <t>В СТЕКЛЯННОЙ ТАРЕ "САВА"</t>
  </si>
  <si>
    <t>В СТЕКЛЯННОЙ ТАРЕ "СИБКЕТ"</t>
  </si>
  <si>
    <t>СОКИ и НЕКТАРЫ "Мултон"</t>
  </si>
  <si>
    <t>ЭКЗ Лебедянский</t>
  </si>
  <si>
    <t>"COCA - COLA"</t>
  </si>
  <si>
    <t>" Кока-кола"</t>
  </si>
  <si>
    <t>"ВОЛЧИХИНСКИЙ ПИВЗАВОД"</t>
  </si>
  <si>
    <t>"КАРАЧИНСКИЙ ИСТОЧНИК"</t>
  </si>
  <si>
    <t>"ТРИЕРА"</t>
  </si>
  <si>
    <t>"АЛКОН"</t>
  </si>
  <si>
    <t>"АКВАВИТА"</t>
  </si>
  <si>
    <t>"ЗАПСИБКОЛА"</t>
  </si>
  <si>
    <t>"ТОМСКОЕ ПИВО"</t>
  </si>
  <si>
    <t>"COCA-COLA"</t>
  </si>
  <si>
    <t>"JTI"</t>
  </si>
  <si>
    <t>"Philip-Morris"</t>
  </si>
  <si>
    <t>"В.А.Т."</t>
  </si>
  <si>
    <t>"Дон Табак"</t>
  </si>
  <si>
    <t>"Империал тобакко"</t>
  </si>
  <si>
    <t>Пагарская ССФ</t>
  </si>
  <si>
    <t>"DIROL-CADBURY"</t>
  </si>
  <si>
    <t>ШОКОЛАДНЫЕ ИГРУШКИ</t>
  </si>
  <si>
    <t>ШОКОЛАД "RITTER SPORT"</t>
  </si>
  <si>
    <t>ШОКОЛАД "КДВ"</t>
  </si>
  <si>
    <t>ШОКОЛАД "Коркунов"</t>
  </si>
  <si>
    <t>ШОКОЛАД "Крафт Фудс Рус"</t>
  </si>
  <si>
    <t>ШОКОЛАД "МАРС"</t>
  </si>
  <si>
    <t>ШОКОЛАД "НЕСТЛЕ"</t>
  </si>
  <si>
    <t>ШОКОЛАД "РАХАТ"</t>
  </si>
  <si>
    <t>ШОКОЛАД ДРУГИХ ПРОИЗВОДИТЕЛЕЙ</t>
  </si>
  <si>
    <t>ШОКОЛАДНАЯ ПАСТА</t>
  </si>
  <si>
    <t>ВАФЛИ КД "ВОСТОК"</t>
  </si>
  <si>
    <t>БАТОНЧИКИ "МАРС"</t>
  </si>
  <si>
    <t>Продукция "MARS"</t>
  </si>
  <si>
    <t>БАТОНЧИКИ "Альпен гольд"</t>
  </si>
  <si>
    <t>ШОКОЛАД КФ им."Крупской" С-П</t>
  </si>
  <si>
    <t>В КОРОБКАХ  "MARS"</t>
  </si>
  <si>
    <t>Продукция г. Нижнеудинск</t>
  </si>
  <si>
    <t>В КОРОБКАХ других производителей</t>
  </si>
  <si>
    <t>Наборы шоколадных конфет  Новосибирская шок.ф-ка</t>
  </si>
  <si>
    <t>Наборы шоколадных конфет в коробках А.Коркунов</t>
  </si>
  <si>
    <t>ПРОДУКЦИЯ КД "Восток" фасованные</t>
  </si>
  <si>
    <t>ПРОДУКЦИЯ ДРУГИХ ПРОИЗВОДИТЕЛЕЙ</t>
  </si>
  <si>
    <t>Би-Энд-Би  АО</t>
  </si>
  <si>
    <t>МАХЕЕВ ТМ</t>
  </si>
  <si>
    <t>Продукция "Сладкий орешек"</t>
  </si>
  <si>
    <t>ПРОДУКЦИЯ КД "Восток" весовые</t>
  </si>
  <si>
    <t>ПРОДУКЦИЯ КД "Восток"вес.-1</t>
  </si>
  <si>
    <t>ШОК. КОНФЕТЫ  "СЛАВЯНКА"</t>
  </si>
  <si>
    <t>ШОК. КОНФЕТЫ " Объединенные кондитеры"</t>
  </si>
  <si>
    <t>ШОК. КОНФЕТЫ "АККОНД"</t>
  </si>
  <si>
    <t>ШОК. КОНФЕТЫ "КОНТИ"</t>
  </si>
  <si>
    <t>ШОК. КОНФЕТЫ весовые" ТМ САВИНОВ"</t>
  </si>
  <si>
    <t>ШОКОЛАДНЫЕ КОНФЕТЫ</t>
  </si>
  <si>
    <t>Продукция КФ"Победа"</t>
  </si>
  <si>
    <t>ФАСОВАННЫЕ КОНФЕТЫ</t>
  </si>
  <si>
    <t>ФАСОВАННЫЕ Шок. фабрика "Новосибирская"</t>
  </si>
  <si>
    <t>НОВОГОДНИЕ ПОДАРКИ</t>
  </si>
  <si>
    <t>ВОСТОЧНЫЕ СЛАДОСТИ</t>
  </si>
  <si>
    <t>ДРАЖЕ</t>
  </si>
  <si>
    <t>ЖЕВАТЕЛЬНЫЕ КОНФЕТЫ</t>
  </si>
  <si>
    <t>Продукция "Азовского КК"</t>
  </si>
  <si>
    <t>Продукция "Новоалтайский ХК"</t>
  </si>
  <si>
    <t>ПРОДУКЦИЯ ДР,ПРОИЗВОДИТЕЛЕЙ</t>
  </si>
  <si>
    <t>ПРОДУКЦИЯ КП "Торгобеспечение"</t>
  </si>
  <si>
    <t>Продукция ТМ Ламзурь</t>
  </si>
  <si>
    <t>"ЧУПА-ЧУПС"</t>
  </si>
  <si>
    <t>"ЧУПА-ЧУПС" г.С-Петербург</t>
  </si>
  <si>
    <t>КАРАМЕЛЬ "АККОНД"</t>
  </si>
  <si>
    <t>Карамель КД "ВОСТОК" фасов.-1</t>
  </si>
  <si>
    <t>Карамель КД "ВОСТОК" фасованная</t>
  </si>
  <si>
    <t>Продукция "КФ Богатырь"</t>
  </si>
  <si>
    <t>ЛЕДЕНЦЫ</t>
  </si>
  <si>
    <t>ВАФЛИ (фасованные)</t>
  </si>
  <si>
    <t>ВАФЛИ (фасованные) КД "ВОСТОК"</t>
  </si>
  <si>
    <t>ПЕЧЕНЬЕ  (фасованное) "Крафт Фудс Рус"</t>
  </si>
  <si>
    <t>ПЕЧЕНЬЕ  (фасованное) КД "Восток"</t>
  </si>
  <si>
    <t>ПЕЧЕНЬЕ  (фасованное) КД "Восток-1"</t>
  </si>
  <si>
    <t>ПЕЧЕНЬЕ  г.Киров</t>
  </si>
  <si>
    <t>ПЕЧЕНЬЕ  г.Черногорск</t>
  </si>
  <si>
    <t>ПЕЧЕНЬЕ  др.производителей</t>
  </si>
  <si>
    <t>ПЕЧЕНЬЕ "Глав Кондитер" ООО</t>
  </si>
  <si>
    <t>ПЕЧЕНЬЕ "Томский кондитер"</t>
  </si>
  <si>
    <t>ПЕЧЕНЬЕ г.Нижнеудинск</t>
  </si>
  <si>
    <t>ПЕЧЕНЬЕ г.Новоалтайск</t>
  </si>
  <si>
    <t>ПЕЧЕНЬЕ г.Новосибирск</t>
  </si>
  <si>
    <t>ПЕЧЕНЬЕ КД "ВОСТОК"</t>
  </si>
  <si>
    <t>ПРОДВАГОН ТМ</t>
  </si>
  <si>
    <t>Продукция "Большевик"</t>
  </si>
  <si>
    <t>Продукция "Завод АлешинА"</t>
  </si>
  <si>
    <t>Продукция "ЛЮБЯТОВО"</t>
  </si>
  <si>
    <t>Продукция "Фламинго-маркет"</t>
  </si>
  <si>
    <t>Продукция "Черногорский КК"</t>
  </si>
  <si>
    <t>Продукция ТМ СЛАДОНЕЖ</t>
  </si>
  <si>
    <t>ПРЯНИКИ</t>
  </si>
  <si>
    <t>ПРЯНИКИ КД "Восток"</t>
  </si>
  <si>
    <t>Продукция "Квантсервер"</t>
  </si>
  <si>
    <t>СУШКА, БАРАНКА, СУХАРИ</t>
  </si>
  <si>
    <t>КЕКСЫ</t>
  </si>
  <si>
    <t>Продукция "Orion"</t>
  </si>
  <si>
    <t>Продукция "Крафт-Фудс"</t>
  </si>
  <si>
    <t>Продукция КД "Восток"</t>
  </si>
  <si>
    <t>Продукция КД "Восток-1"</t>
  </si>
  <si>
    <t>"Алейскзернопродукт" весовые</t>
  </si>
  <si>
    <t>"Алейскзернопродукт" фасованные</t>
  </si>
  <si>
    <t>"АЛМАК" весовые</t>
  </si>
  <si>
    <t>"АЛМАК" фасованные</t>
  </si>
  <si>
    <t>"ГРАНМУЛИНО" с.Поспелиха фас.</t>
  </si>
  <si>
    <t>"КУХНЯ БЕЗ ГРАНИЦ"</t>
  </si>
  <si>
    <t>"МАКФА"</t>
  </si>
  <si>
    <t>б/п "ДОШИРАК"</t>
  </si>
  <si>
    <t>РОЛЛТОН ТМ</t>
  </si>
  <si>
    <t>ГУДВИЛЛ в варочных пакетах</t>
  </si>
  <si>
    <t>весовые</t>
  </si>
  <si>
    <t>КАШИ</t>
  </si>
  <si>
    <t>фасованные  Алтайская сказка</t>
  </si>
  <si>
    <t>фасованные  ГУДВИЛЛ</t>
  </si>
  <si>
    <t>фасованные Алейка</t>
  </si>
  <si>
    <t>фасованные АНГСТРЕМ</t>
  </si>
  <si>
    <t>фасованные Вишневый сад</t>
  </si>
  <si>
    <t>фасованные МАКФА</t>
  </si>
  <si>
    <t>ПРОДУКЦИЯ "ГУДВИЛЛ"</t>
  </si>
  <si>
    <t>КОНСЕРВЫ</t>
  </si>
  <si>
    <t>ТМ ПОЛЕЗНЫЕ ПРОДУКТЫ</t>
  </si>
  <si>
    <t>ПРОД.ДРУГИХ ПРОИЗВОДИТЕЛЕЙ</t>
  </si>
  <si>
    <t>СВЕЖЕ-МОРОЖЕННЫЕ</t>
  </si>
  <si>
    <t>ПОЛУФАБРИКАТЫ ЗАМОРОЖЕННЫЕ</t>
  </si>
  <si>
    <t>БРИЗ ТМ</t>
  </si>
  <si>
    <t>"НЕВОД"</t>
  </si>
  <si>
    <t>"СМАК"</t>
  </si>
  <si>
    <t>КОМПАНИЯ КОНСЕРВЫ</t>
  </si>
  <si>
    <t>КОНСЕРВЫ "РУССКИЙ РЫБНЫЙ МИР"</t>
  </si>
  <si>
    <t>ТМ КАПИТАН МОРЕЙ</t>
  </si>
  <si>
    <t>ТМ БРИЗ</t>
  </si>
  <si>
    <t>ГАСТРОНОМ</t>
  </si>
  <si>
    <t>БИЙСКМЯСОПРОДУКТ</t>
  </si>
  <si>
    <t>Йошкар-Олинский МК</t>
  </si>
  <si>
    <t>КМПЗ Балтпроммясо</t>
  </si>
  <si>
    <t>ЛЫТКАРИНСКИЙ МПЗ</t>
  </si>
  <si>
    <t>ОВА</t>
  </si>
  <si>
    <t>ООО РУСЬ</t>
  </si>
  <si>
    <t>ТМ HAME</t>
  </si>
  <si>
    <t>ТМ От Иваныча</t>
  </si>
  <si>
    <t>КОНСЕРВЫ ДРУГИХ ПРОИЗВОДИТЕЛЕЙ</t>
  </si>
  <si>
    <t>АЛТАЙСКИЙ БРОЙЛЕР (подложка)</t>
  </si>
  <si>
    <t>АЛТАЙСКИЙ БРОЙЛЕР п/пакет</t>
  </si>
  <si>
    <t>ГОРОШЕК КОНСЕРВИРОВАННЫЙ</t>
  </si>
  <si>
    <t>КУКУРУЗА КОНСЕРВИРОВАННАЯ</t>
  </si>
  <si>
    <t>ТМ LUTIK</t>
  </si>
  <si>
    <t>ТМ Дядя Ваня</t>
  </si>
  <si>
    <t>ТМ ЗОЛОТО ГЛОБУСА</t>
  </si>
  <si>
    <t>ТМ ИСКА</t>
  </si>
  <si>
    <t>ТМ РАЗНОСОЛ</t>
  </si>
  <si>
    <t>ТМ СКАТЕРТЬ-САМОБРАНКА</t>
  </si>
  <si>
    <t>ТОМАТНАЯ ПАСТА</t>
  </si>
  <si>
    <t>ТОМАТНАЯ ПАСТА САВА</t>
  </si>
  <si>
    <t>ТМ ISKA</t>
  </si>
  <si>
    <t>ТМ САВА</t>
  </si>
  <si>
    <t>"ДОШИРАК"</t>
  </si>
  <si>
    <t>"КНОРР"</t>
  </si>
  <si>
    <t>"РОЛЛТОН"</t>
  </si>
  <si>
    <t>б/п "РОЛЛТОН"</t>
  </si>
  <si>
    <t>б/п "РОЛЛТОН" 60г</t>
  </si>
  <si>
    <t>КИСЕЛИ</t>
  </si>
  <si>
    <t>БУЛЬОНЫ "РОЛТОН"</t>
  </si>
  <si>
    <t>ПЮРЕ КАРТОФЕЛЬНОЕ</t>
  </si>
  <si>
    <t>СУПЫ "ТМ Геркулес"</t>
  </si>
  <si>
    <t>СУПЫ ДРУГИХ ПРОИЗВОДИТЕЛЕЙ</t>
  </si>
  <si>
    <t>"ТРАПЕЗА"</t>
  </si>
  <si>
    <t>ПРОЧИЕ ПОЛУФАБРИКАТЫ</t>
  </si>
  <si>
    <t>КЕТЧУПЫ</t>
  </si>
  <si>
    <t>СОУСЫ</t>
  </si>
  <si>
    <t>СОУСЫ других производителей</t>
  </si>
  <si>
    <t>СОУСЫ МИВИМЕКС</t>
  </si>
  <si>
    <t>ТМ ОБЖОРКА</t>
  </si>
  <si>
    <t>ТМ СТЕБЕЛЬ БАМБУКА</t>
  </si>
  <si>
    <t>МУКА весовая</t>
  </si>
  <si>
    <t>МУКА ТМ "АЛЕЙКА"</t>
  </si>
  <si>
    <t>МУКА ТМ "ГУДВИЛЛ"</t>
  </si>
  <si>
    <t>МУКА фасованная</t>
  </si>
  <si>
    <t>КОРМОСМЕСЬ</t>
  </si>
  <si>
    <t>САХАР ДР, ПРОИЗВОДИТЕЛЕЙ</t>
  </si>
  <si>
    <t>НАПИТКИ КОФЕЙНЫЕ</t>
  </si>
  <si>
    <t>МОЛОКО СГУЩЕННОЕ</t>
  </si>
  <si>
    <t>МОЛОКО СУХОЕ</t>
  </si>
  <si>
    <t>СГУЩЕНОЕ Волоконовский КК</t>
  </si>
  <si>
    <t>СГУЩЕНОЕ МОЛОЧНАЯ СТРАНА</t>
  </si>
  <si>
    <t>МОЛОКО ДЛИТЕЛЬНОГО ХРАНЕНИЯ</t>
  </si>
  <si>
    <t>СЛИВКИ ДЛИТЕЛЬНОГО ХРАНЕНИЯ</t>
  </si>
  <si>
    <t>СУХИЕ</t>
  </si>
  <si>
    <t>Ануйский МСЗ</t>
  </si>
  <si>
    <t>Кипринский МСЗ</t>
  </si>
  <si>
    <t>ПЛАВЫЧ</t>
  </si>
  <si>
    <t>САЛАИРСКИЙ МСЗ</t>
  </si>
  <si>
    <t>СЫР</t>
  </si>
  <si>
    <t>СЫР импортного пр-ва</t>
  </si>
  <si>
    <t>СЫР ХОЛОД ТД</t>
  </si>
  <si>
    <t>СЫР ПЛАВЛЕННЫЙ</t>
  </si>
  <si>
    <t>СЫР ПЛАВЛЕННЫЙ ПЛАВЫЧ</t>
  </si>
  <si>
    <t>СЫР ПЛАВЛЕННЫЙ ТМ СЫРОБОГАТОВ</t>
  </si>
  <si>
    <t>СЫР ПЛАВЛЕННЫЙ ТМ ХОХЛАНД</t>
  </si>
  <si>
    <t>"НОВОСИБИРСКИЙ ЖИРОКОМБИНАТ"</t>
  </si>
  <si>
    <t>" ИНМАРКО"</t>
  </si>
  <si>
    <t>весовое" ИНМАРКО"</t>
  </si>
  <si>
    <t>стаканы" ИНМАРКО"</t>
  </si>
  <si>
    <t>"ГУЛЛИВЕР"</t>
  </si>
  <si>
    <t>"МАРС"</t>
  </si>
  <si>
    <t>"РУССКИЙ ХОЛОД"</t>
  </si>
  <si>
    <t>"СТРАНА ГУЛЛИВЕРИЯ"</t>
  </si>
  <si>
    <t>Мороженое НОВОКУЗНЕЦК.Х.К.</t>
  </si>
  <si>
    <t>Мороженое ОМСКИЙ Х.К.</t>
  </si>
  <si>
    <t>"МОСКОВСКИЙ ЖИРОКОМБИНАТ"</t>
  </si>
  <si>
    <t>"НОВОСИБИРСКИЙ ЖИРОКОМБИНАТ" весовой</t>
  </si>
  <si>
    <t>МЭС ЮГ РУСИ</t>
  </si>
  <si>
    <t>Прод других производителей</t>
  </si>
  <si>
    <t>ДОМАШНЕЕ ФАСОВАННОЕ</t>
  </si>
  <si>
    <t>Спред</t>
  </si>
  <si>
    <t>Campina Fruttis</t>
  </si>
  <si>
    <t>LAYS</t>
  </si>
  <si>
    <t>PRINGLES</t>
  </si>
  <si>
    <t>БИНГРЭ</t>
  </si>
  <si>
    <t>МАКСИ ЧИПСЫ</t>
  </si>
  <si>
    <t>СУХАРИКИ СИБИРСКИЙ БЕРЕГ</t>
  </si>
  <si>
    <t>СУШЕНЫЕ ЗАКУСКИ К ПИВУ</t>
  </si>
  <si>
    <t>СУШЕНЫЕ ЗАКУСКИ К ПИВУ "Сибирский берег-1</t>
  </si>
  <si>
    <t>ТД Бриджтаун(Сибирский берег)</t>
  </si>
  <si>
    <t>ТД СИБИРСКИЙ БЕРЕГ</t>
  </si>
  <si>
    <t>ХОМКА</t>
  </si>
  <si>
    <t>ЧИПСЫ "КДВ"</t>
  </si>
  <si>
    <t>ЧИПСЫ СИБИРСКИЙ БЕРЕГ</t>
  </si>
  <si>
    <t>СУХАРИКИ</t>
  </si>
  <si>
    <t>ТМ ХЛЕБЦЫ-МОЛОДЦЫ</t>
  </si>
  <si>
    <t>"НИКИТКА"</t>
  </si>
  <si>
    <t>КУНЦЕВО ПК Вологодский</t>
  </si>
  <si>
    <t>"ВИТЕКС"</t>
  </si>
  <si>
    <t>"Кнорр"</t>
  </si>
  <si>
    <t>"Сибкет"</t>
  </si>
  <si>
    <t>ПРИПРАВЫ</t>
  </si>
  <si>
    <t>СОДА</t>
  </si>
  <si>
    <t>СОЛЬ</t>
  </si>
  <si>
    <t>ПРОДУКЦИЯ КД "ВОСТОК 1"</t>
  </si>
  <si>
    <t>ПЮРЕ "Лебедянский ЭКЗ"</t>
  </si>
  <si>
    <t>ПЮРЕ ДРУГИХ ПРОИЗВОДИТЕЛЕЙ</t>
  </si>
  <si>
    <t>ПЮРЕ САДЫ ПРИДОНЬЯ</t>
  </si>
  <si>
    <t>СМЕСИ</t>
  </si>
  <si>
    <t>СОКИ и НЕКТАРЫ "Лебедянский ЭКЗ"</t>
  </si>
  <si>
    <t>СОКИ и НЕКТАРЫ,ВОДА</t>
  </si>
  <si>
    <t>СОКИ, НЕКТАРЫ,НАПИТКИ "Сады придонья"</t>
  </si>
  <si>
    <t>ВЕСОВЫЕ</t>
  </si>
  <si>
    <t>СИБИРСКИЙ БЕРЕГ</t>
  </si>
  <si>
    <t>Арахис Китай</t>
  </si>
  <si>
    <t>ПРОДУКЦИЯ ДР.ПРОИЗВОД.</t>
  </si>
  <si>
    <t>P &amp; G</t>
  </si>
  <si>
    <t>г.Казань</t>
  </si>
  <si>
    <t>НЕВСКАЯ КОСМЕТИКА</t>
  </si>
  <si>
    <t>"Невская косметика" С.-Петербург</t>
  </si>
  <si>
    <t>PALMOLIVE</t>
  </si>
  <si>
    <t>ТУРЦИЯ</t>
  </si>
  <si>
    <t>"Калина"-"Уральские самоцветы"</t>
  </si>
  <si>
    <t>AQUAFRESH</t>
  </si>
  <si>
    <t>COLGATE</t>
  </si>
  <si>
    <t>ГИГИЕНА РТА  ДРУГИХ ПРОИЗВОДИТЕЛЕЙ</t>
  </si>
  <si>
    <t>"НЕФИС КОСМЕТИКС" г.Казань</t>
  </si>
  <si>
    <t>"ШВАРЦКОПФ"</t>
  </si>
  <si>
    <t>GILLEETTE</t>
  </si>
  <si>
    <t>КАЛИНА</t>
  </si>
  <si>
    <t>ГИГИЕНА КОЖИ ДРУГИХ ПРОИЗВОДИТЕЛЕЙ</t>
  </si>
  <si>
    <t>ГИГИЕНА КОЖИ "Калина"-"Уральские самоцветы"</t>
  </si>
  <si>
    <t>ГИГИЕНА КОЖИ GILLEETTE</t>
  </si>
  <si>
    <t>ГИГИЕНА КОЖИ ТУРЦИЯ</t>
  </si>
  <si>
    <t>"БЕЛЛА"</t>
  </si>
  <si>
    <t>OLA!</t>
  </si>
  <si>
    <t>БУМАГА ТУАЛЕТНАЯ</t>
  </si>
  <si>
    <t>БУМАГА ТУАЛЕТНАЯ Клинекс</t>
  </si>
  <si>
    <t>ДЕЗОДОРАНТЫ</t>
  </si>
  <si>
    <t>ПРЕЗЕРВАТИВЫ</t>
  </si>
  <si>
    <t>САЛФЕТКИ</t>
  </si>
  <si>
    <t>САЛФЕТКИ ДЛЯ СТОЛА СТМ Корзинка</t>
  </si>
  <si>
    <t>ТМ КОТТОН КЛАБ</t>
  </si>
  <si>
    <t>ЗАЖИГАЛКИ</t>
  </si>
  <si>
    <t>СПИЧКИ</t>
  </si>
  <si>
    <t>"HENKEL"</t>
  </si>
  <si>
    <t>"ВЕСНА" г.Самара</t>
  </si>
  <si>
    <t>"СИБИАР" г.Новосибирск</t>
  </si>
  <si>
    <t>SC JOHNSON</t>
  </si>
  <si>
    <t>БАТАРЕЙКИ</t>
  </si>
  <si>
    <t>БЫТОВАЯ ТЕХНИКА</t>
  </si>
  <si>
    <t>БАТАРЕЙКА "GP"</t>
  </si>
  <si>
    <t>РУСАЛОЧКА ТМ</t>
  </si>
  <si>
    <t>Хоз-Лайн</t>
  </si>
  <si>
    <t>НОВОГОДНИЕ ИГРУШКИ</t>
  </si>
  <si>
    <t>"ВЕСНА" Самара</t>
  </si>
  <si>
    <t>РЫБА СВЕЖЕМОРОЖЕНАЯ,КАЛЬМАР</t>
  </si>
  <si>
    <t>Спаржа. Фунчоза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</si>
</sst>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43"/>
  <sheetViews>
    <sheetView tabSelected="1" topLeftCell="A4713" workbookViewId="0">
      <selection activeCell="B4689" sqref="B4689"/>
    </sheetView>
  </sheetViews>
  <sheetFormatPr defaultRowHeight="15" x14ac:dyDescent="0.25"/>
  <cols>
    <col min="1" max="1" width="11.85546875" style="6" customWidth="1"/>
    <col min="2" max="2" width="75.85546875" style="6" customWidth="1"/>
    <col min="3" max="3" width="7.7109375" style="6" customWidth="1"/>
    <col min="4" max="4" width="7.42578125" style="6" customWidth="1"/>
    <col min="5" max="5" width="10.42578125" style="6" customWidth="1"/>
  </cols>
  <sheetData>
    <row r="1" spans="1:5" x14ac:dyDescent="0.25">
      <c r="A1" s="1" t="s">
        <v>0</v>
      </c>
      <c r="B1" s="1"/>
      <c r="C1" s="2" t="s">
        <v>1</v>
      </c>
      <c r="D1" s="2" t="s">
        <v>2</v>
      </c>
      <c r="E1" s="3" t="s">
        <v>3</v>
      </c>
    </row>
    <row r="2" spans="1:5" ht="33" customHeight="1" x14ac:dyDescent="0.25">
      <c r="A2" s="4" t="s">
        <v>4</v>
      </c>
      <c r="B2" s="4" t="s">
        <v>5</v>
      </c>
      <c r="C2" s="4" t="s">
        <v>6</v>
      </c>
      <c r="D2" s="5" t="s">
        <v>7</v>
      </c>
      <c r="E2" s="3"/>
    </row>
    <row r="3" spans="1:5" x14ac:dyDescent="0.25">
      <c r="B3" s="6" t="s">
        <v>8</v>
      </c>
    </row>
    <row r="4" spans="1:5" x14ac:dyDescent="0.25">
      <c r="B4" s="6" t="s">
        <v>9</v>
      </c>
    </row>
    <row r="5" spans="1:5" x14ac:dyDescent="0.25">
      <c r="A5" s="6">
        <v>100549605</v>
      </c>
      <c r="B5" s="6" t="s">
        <v>10</v>
      </c>
      <c r="C5" s="6">
        <v>20</v>
      </c>
      <c r="D5" s="6">
        <v>63</v>
      </c>
      <c r="E5" s="6">
        <v>5</v>
      </c>
    </row>
    <row r="6" spans="1:5" x14ac:dyDescent="0.25">
      <c r="A6" s="6">
        <f>3591</f>
        <v>3591</v>
      </c>
      <c r="B6" s="6" t="s">
        <v>11</v>
      </c>
      <c r="C6" s="6">
        <v>24</v>
      </c>
      <c r="D6" s="6">
        <v>144</v>
      </c>
      <c r="E6" s="6">
        <v>6</v>
      </c>
    </row>
    <row r="7" spans="1:5" x14ac:dyDescent="0.25">
      <c r="A7" s="6">
        <v>4393</v>
      </c>
      <c r="B7" s="6" t="s">
        <v>12</v>
      </c>
      <c r="C7" s="6">
        <v>20</v>
      </c>
      <c r="D7" s="6">
        <v>261</v>
      </c>
      <c r="E7" s="6">
        <v>5</v>
      </c>
    </row>
    <row r="8" spans="1:5" x14ac:dyDescent="0.25">
      <c r="A8" s="6">
        <v>24680</v>
      </c>
      <c r="B8" s="6" t="s">
        <v>13</v>
      </c>
      <c r="C8" s="6">
        <v>12</v>
      </c>
      <c r="D8" s="6">
        <v>365</v>
      </c>
      <c r="E8" s="6">
        <v>3</v>
      </c>
    </row>
    <row r="9" spans="1:5" x14ac:dyDescent="0.25">
      <c r="A9" s="6">
        <v>3469</v>
      </c>
      <c r="B9" s="6" t="s">
        <v>14</v>
      </c>
      <c r="C9" s="6">
        <v>12</v>
      </c>
      <c r="D9" s="6">
        <v>505</v>
      </c>
      <c r="E9" s="6">
        <v>1</v>
      </c>
    </row>
    <row r="10" spans="1:5" x14ac:dyDescent="0.25">
      <c r="A10" s="6">
        <f>4394</f>
        <v>4394</v>
      </c>
      <c r="B10" s="6" t="s">
        <v>15</v>
      </c>
      <c r="C10" s="6">
        <v>20</v>
      </c>
      <c r="D10" s="6">
        <v>268</v>
      </c>
      <c r="E10" s="6">
        <v>5</v>
      </c>
    </row>
    <row r="11" spans="1:5" x14ac:dyDescent="0.25">
      <c r="A11" s="6">
        <v>24979</v>
      </c>
      <c r="B11" s="6" t="s">
        <v>16</v>
      </c>
      <c r="C11" s="6">
        <v>12</v>
      </c>
      <c r="D11" s="6">
        <v>884.5</v>
      </c>
      <c r="E11" s="6">
        <v>1</v>
      </c>
    </row>
    <row r="12" spans="1:5" x14ac:dyDescent="0.25">
      <c r="A12" s="6">
        <v>100474617</v>
      </c>
      <c r="B12" s="6" t="s">
        <v>17</v>
      </c>
      <c r="C12" s="6">
        <v>20</v>
      </c>
      <c r="D12" s="6">
        <v>250</v>
      </c>
      <c r="E12" s="6">
        <v>2</v>
      </c>
    </row>
    <row r="13" spans="1:5" x14ac:dyDescent="0.25">
      <c r="A13" s="6">
        <v>100533509</v>
      </c>
      <c r="B13" s="6" t="s">
        <v>18</v>
      </c>
      <c r="C13" s="6">
        <v>20</v>
      </c>
      <c r="D13" s="6">
        <v>242.5</v>
      </c>
      <c r="E13" s="6">
        <v>4</v>
      </c>
    </row>
    <row r="14" spans="1:5" x14ac:dyDescent="0.25">
      <c r="A14" s="6">
        <v>100549606</v>
      </c>
      <c r="B14" s="6" t="s">
        <v>19</v>
      </c>
      <c r="C14" s="6">
        <v>24</v>
      </c>
      <c r="D14" s="6">
        <v>168</v>
      </c>
      <c r="E14" s="6">
        <v>6</v>
      </c>
    </row>
    <row r="15" spans="1:5" x14ac:dyDescent="0.25">
      <c r="A15" s="6">
        <f>2176</f>
        <v>2176</v>
      </c>
      <c r="B15" s="6" t="s">
        <v>20</v>
      </c>
      <c r="C15" s="6">
        <v>20</v>
      </c>
      <c r="D15" s="6">
        <v>305</v>
      </c>
      <c r="E15" s="6">
        <v>2</v>
      </c>
    </row>
    <row r="16" spans="1:5" x14ac:dyDescent="0.25">
      <c r="A16" s="6">
        <f>2178</f>
        <v>2178</v>
      </c>
      <c r="B16" s="6" t="s">
        <v>21</v>
      </c>
      <c r="C16" s="6">
        <v>20</v>
      </c>
      <c r="D16" s="6">
        <v>305</v>
      </c>
      <c r="E16" s="6">
        <v>2</v>
      </c>
    </row>
    <row r="17" spans="1:5" x14ac:dyDescent="0.25">
      <c r="B17" s="6" t="s">
        <v>4202</v>
      </c>
    </row>
    <row r="18" spans="1:5" x14ac:dyDescent="0.25">
      <c r="A18" s="6">
        <v>59996</v>
      </c>
      <c r="B18" s="6" t="s">
        <v>22</v>
      </c>
      <c r="C18" s="6">
        <v>12</v>
      </c>
      <c r="D18" s="6">
        <v>337.42</v>
      </c>
      <c r="E18" s="6">
        <v>3</v>
      </c>
    </row>
    <row r="19" spans="1:5" x14ac:dyDescent="0.25">
      <c r="A19" s="6">
        <v>100495371</v>
      </c>
      <c r="B19" s="6" t="s">
        <v>23</v>
      </c>
      <c r="C19" s="6">
        <v>20</v>
      </c>
      <c r="D19" s="6">
        <v>226.7</v>
      </c>
      <c r="E19" s="6">
        <v>1</v>
      </c>
    </row>
    <row r="20" spans="1:5" x14ac:dyDescent="0.25">
      <c r="B20" s="6" t="s">
        <v>4203</v>
      </c>
    </row>
    <row r="21" spans="1:5" x14ac:dyDescent="0.25">
      <c r="A21" s="6">
        <v>100462296</v>
      </c>
      <c r="B21" s="6" t="s">
        <v>24</v>
      </c>
      <c r="C21" s="6">
        <v>20</v>
      </c>
      <c r="D21" s="6">
        <v>204.54</v>
      </c>
      <c r="E21" s="6">
        <v>10</v>
      </c>
    </row>
    <row r="22" spans="1:5" x14ac:dyDescent="0.25">
      <c r="B22" s="6" t="s">
        <v>4204</v>
      </c>
    </row>
    <row r="23" spans="1:5" x14ac:dyDescent="0.25">
      <c r="A23" s="6">
        <v>100494124</v>
      </c>
      <c r="B23" s="6" t="s">
        <v>25</v>
      </c>
      <c r="C23" s="6">
        <v>12</v>
      </c>
      <c r="D23" s="6">
        <v>304.14999999999998</v>
      </c>
      <c r="E23" s="6">
        <v>1</v>
      </c>
    </row>
    <row r="24" spans="1:5" x14ac:dyDescent="0.25">
      <c r="A24" s="6">
        <v>100543763</v>
      </c>
      <c r="B24" s="6" t="s">
        <v>26</v>
      </c>
      <c r="C24" s="6">
        <v>12</v>
      </c>
      <c r="D24" s="6">
        <v>274.04000000000002</v>
      </c>
      <c r="E24" s="6">
        <v>2</v>
      </c>
    </row>
    <row r="25" spans="1:5" x14ac:dyDescent="0.25">
      <c r="A25" s="6">
        <v>100476807</v>
      </c>
      <c r="B25" s="6" t="s">
        <v>27</v>
      </c>
      <c r="C25" s="6">
        <v>20</v>
      </c>
      <c r="D25" s="6">
        <v>263.41000000000003</v>
      </c>
      <c r="E25" s="6">
        <v>2</v>
      </c>
    </row>
    <row r="26" spans="1:5" x14ac:dyDescent="0.25">
      <c r="A26" s="6">
        <v>100525103</v>
      </c>
      <c r="B26" s="6" t="s">
        <v>28</v>
      </c>
      <c r="C26" s="6">
        <v>12</v>
      </c>
      <c r="D26" s="6">
        <v>368.77</v>
      </c>
      <c r="E26" s="6">
        <v>1</v>
      </c>
    </row>
    <row r="27" spans="1:5" x14ac:dyDescent="0.25">
      <c r="A27" s="6">
        <v>100548968</v>
      </c>
      <c r="B27" s="6" t="s">
        <v>29</v>
      </c>
      <c r="C27" s="6">
        <v>20</v>
      </c>
      <c r="D27" s="6">
        <v>267</v>
      </c>
      <c r="E27" s="6">
        <v>5</v>
      </c>
    </row>
    <row r="28" spans="1:5" x14ac:dyDescent="0.25">
      <c r="A28" s="6">
        <v>100480435</v>
      </c>
      <c r="B28" s="6" t="s">
        <v>30</v>
      </c>
      <c r="C28" s="6">
        <v>12</v>
      </c>
      <c r="D28" s="6">
        <v>374.04</v>
      </c>
      <c r="E28" s="6">
        <v>1</v>
      </c>
    </row>
    <row r="29" spans="1:5" x14ac:dyDescent="0.25">
      <c r="A29" s="6">
        <v>100480494</v>
      </c>
      <c r="B29" s="6" t="s">
        <v>31</v>
      </c>
      <c r="C29" s="6">
        <v>18</v>
      </c>
      <c r="D29" s="6">
        <v>266.12</v>
      </c>
      <c r="E29" s="6">
        <v>2</v>
      </c>
    </row>
    <row r="30" spans="1:5" x14ac:dyDescent="0.25">
      <c r="A30" s="6">
        <v>100480507</v>
      </c>
      <c r="B30" s="6" t="s">
        <v>32</v>
      </c>
      <c r="C30" s="6">
        <v>18</v>
      </c>
      <c r="D30" s="6">
        <v>266.12</v>
      </c>
      <c r="E30" s="6">
        <v>2</v>
      </c>
    </row>
    <row r="31" spans="1:5" x14ac:dyDescent="0.25">
      <c r="A31" s="6">
        <f>100551926</f>
        <v>100551926</v>
      </c>
      <c r="B31" s="6" t="s">
        <v>33</v>
      </c>
      <c r="C31" s="6">
        <v>30</v>
      </c>
      <c r="D31" s="6">
        <v>101.5</v>
      </c>
      <c r="E31" s="6">
        <v>10</v>
      </c>
    </row>
    <row r="32" spans="1:5" x14ac:dyDescent="0.25">
      <c r="A32" s="6">
        <f>100555741</f>
        <v>100555741</v>
      </c>
      <c r="B32" s="6" t="s">
        <v>34</v>
      </c>
      <c r="C32" s="6">
        <v>20</v>
      </c>
      <c r="D32" s="6">
        <v>200.88</v>
      </c>
      <c r="E32" s="6">
        <v>20</v>
      </c>
    </row>
    <row r="33" spans="1:5" x14ac:dyDescent="0.25">
      <c r="A33" s="6">
        <v>100550619</v>
      </c>
      <c r="B33" s="6" t="s">
        <v>35</v>
      </c>
      <c r="C33" s="6">
        <v>30</v>
      </c>
      <c r="D33" s="6">
        <v>101.5</v>
      </c>
      <c r="E33" s="6">
        <v>10</v>
      </c>
    </row>
    <row r="34" spans="1:5" x14ac:dyDescent="0.25">
      <c r="A34" s="6">
        <f>100518202</f>
        <v>100518202</v>
      </c>
      <c r="B34" s="6" t="s">
        <v>36</v>
      </c>
      <c r="C34" s="6">
        <v>30</v>
      </c>
      <c r="D34" s="6">
        <v>110</v>
      </c>
      <c r="E34" s="6">
        <v>10</v>
      </c>
    </row>
    <row r="35" spans="1:5" x14ac:dyDescent="0.25">
      <c r="A35" s="6">
        <f>100518211</f>
        <v>100518211</v>
      </c>
      <c r="B35" s="6" t="s">
        <v>37</v>
      </c>
      <c r="C35" s="6">
        <v>20</v>
      </c>
      <c r="D35" s="6">
        <v>220.01</v>
      </c>
      <c r="E35" s="6">
        <v>10</v>
      </c>
    </row>
    <row r="36" spans="1:5" x14ac:dyDescent="0.25">
      <c r="A36" s="6">
        <v>100562457</v>
      </c>
      <c r="B36" s="6" t="s">
        <v>38</v>
      </c>
      <c r="C36" s="6">
        <v>20</v>
      </c>
      <c r="D36" s="6">
        <v>245.09</v>
      </c>
      <c r="E36" s="6">
        <v>1</v>
      </c>
    </row>
    <row r="37" spans="1:5" x14ac:dyDescent="0.25">
      <c r="B37" s="6" t="s">
        <v>4205</v>
      </c>
    </row>
    <row r="38" spans="1:5" x14ac:dyDescent="0.25">
      <c r="A38" s="6">
        <v>100462712</v>
      </c>
      <c r="B38" s="6" t="s">
        <v>39</v>
      </c>
      <c r="C38" s="6">
        <v>20</v>
      </c>
      <c r="D38" s="6">
        <v>104.08</v>
      </c>
      <c r="E38" s="6">
        <v>10</v>
      </c>
    </row>
    <row r="39" spans="1:5" x14ac:dyDescent="0.25">
      <c r="A39" s="6">
        <v>100545158</v>
      </c>
      <c r="B39" s="6" t="s">
        <v>40</v>
      </c>
      <c r="C39" s="6">
        <v>12</v>
      </c>
      <c r="D39" s="6">
        <v>208.15</v>
      </c>
      <c r="E39" s="6">
        <v>6</v>
      </c>
    </row>
    <row r="40" spans="1:5" x14ac:dyDescent="0.25">
      <c r="A40" s="6">
        <v>100462691</v>
      </c>
      <c r="B40" s="6" t="s">
        <v>41</v>
      </c>
      <c r="C40" s="6">
        <v>20</v>
      </c>
      <c r="D40" s="6">
        <v>104.08</v>
      </c>
      <c r="E40" s="6">
        <v>10</v>
      </c>
    </row>
    <row r="41" spans="1:5" x14ac:dyDescent="0.25">
      <c r="A41" s="6">
        <v>100545159</v>
      </c>
      <c r="B41" s="6" t="s">
        <v>42</v>
      </c>
      <c r="C41" s="6">
        <v>12</v>
      </c>
      <c r="D41" s="6">
        <v>205.05</v>
      </c>
      <c r="E41" s="6">
        <v>6</v>
      </c>
    </row>
    <row r="42" spans="1:5" x14ac:dyDescent="0.25">
      <c r="A42" s="6">
        <v>100517251</v>
      </c>
      <c r="B42" s="6" t="s">
        <v>43</v>
      </c>
      <c r="C42" s="6">
        <v>20</v>
      </c>
      <c r="D42" s="6">
        <v>106.95</v>
      </c>
      <c r="E42" s="6">
        <v>10</v>
      </c>
    </row>
    <row r="43" spans="1:5" x14ac:dyDescent="0.25">
      <c r="A43" s="6">
        <v>100550681</v>
      </c>
      <c r="B43" s="6" t="s">
        <v>44</v>
      </c>
      <c r="C43" s="6">
        <v>12</v>
      </c>
      <c r="D43" s="6">
        <v>213.9</v>
      </c>
      <c r="E43" s="6">
        <v>6</v>
      </c>
    </row>
    <row r="44" spans="1:5" x14ac:dyDescent="0.25">
      <c r="A44" s="6">
        <v>100546472</v>
      </c>
      <c r="B44" s="6" t="s">
        <v>45</v>
      </c>
      <c r="C44" s="6">
        <v>12</v>
      </c>
      <c r="D44" s="6">
        <v>230.32</v>
      </c>
      <c r="E44" s="6">
        <v>3</v>
      </c>
    </row>
    <row r="45" spans="1:5" x14ac:dyDescent="0.25">
      <c r="A45" s="6">
        <v>31058</v>
      </c>
      <c r="B45" s="6" t="s">
        <v>46</v>
      </c>
      <c r="C45" s="6">
        <v>6</v>
      </c>
      <c r="D45" s="6">
        <v>441.83</v>
      </c>
      <c r="E45" s="6">
        <v>1</v>
      </c>
    </row>
    <row r="46" spans="1:5" x14ac:dyDescent="0.25">
      <c r="A46" s="6">
        <v>100547648</v>
      </c>
      <c r="B46" s="6" t="s">
        <v>47</v>
      </c>
      <c r="C46" s="6">
        <v>12</v>
      </c>
      <c r="D46" s="6">
        <v>226.2</v>
      </c>
      <c r="E46" s="6">
        <v>6</v>
      </c>
    </row>
    <row r="47" spans="1:5" x14ac:dyDescent="0.25">
      <c r="B47" s="6" t="s">
        <v>4206</v>
      </c>
    </row>
    <row r="48" spans="1:5" x14ac:dyDescent="0.25">
      <c r="A48" s="6">
        <v>83466</v>
      </c>
      <c r="B48" s="6" t="s">
        <v>48</v>
      </c>
      <c r="C48" s="6">
        <v>12</v>
      </c>
      <c r="D48" s="6">
        <v>556.09</v>
      </c>
      <c r="E48" s="6">
        <v>1</v>
      </c>
    </row>
    <row r="49" spans="1:5" x14ac:dyDescent="0.25">
      <c r="B49" s="6" t="s">
        <v>4207</v>
      </c>
    </row>
    <row r="50" spans="1:5" x14ac:dyDescent="0.25">
      <c r="A50" s="6">
        <v>100546160</v>
      </c>
      <c r="B50" s="6" t="s">
        <v>49</v>
      </c>
      <c r="C50" s="6">
        <v>20</v>
      </c>
      <c r="D50" s="6">
        <v>228.78</v>
      </c>
      <c r="E50" s="6">
        <v>5</v>
      </c>
    </row>
    <row r="51" spans="1:5" x14ac:dyDescent="0.25">
      <c r="A51" s="6">
        <v>100547715</v>
      </c>
      <c r="B51" s="6" t="s">
        <v>50</v>
      </c>
      <c r="C51" s="6">
        <v>20</v>
      </c>
      <c r="D51" s="6">
        <v>222.63</v>
      </c>
      <c r="E51" s="6">
        <v>10</v>
      </c>
    </row>
    <row r="52" spans="1:5" x14ac:dyDescent="0.25">
      <c r="A52" s="6">
        <v>100547714</v>
      </c>
      <c r="B52" s="6" t="s">
        <v>51</v>
      </c>
      <c r="C52" s="6">
        <v>21</v>
      </c>
      <c r="D52" s="6">
        <v>137.59</v>
      </c>
      <c r="E52" s="6">
        <v>7</v>
      </c>
    </row>
    <row r="53" spans="1:5" x14ac:dyDescent="0.25">
      <c r="A53" s="6">
        <v>75960</v>
      </c>
      <c r="B53" s="6" t="s">
        <v>52</v>
      </c>
      <c r="C53" s="6">
        <v>20</v>
      </c>
      <c r="D53" s="6">
        <v>262.68</v>
      </c>
      <c r="E53" s="6">
        <v>4</v>
      </c>
    </row>
    <row r="54" spans="1:5" x14ac:dyDescent="0.25">
      <c r="A54" s="6">
        <v>100546158</v>
      </c>
      <c r="B54" s="6" t="s">
        <v>53</v>
      </c>
      <c r="C54" s="6">
        <v>12</v>
      </c>
      <c r="D54" s="6">
        <v>279.39999999999998</v>
      </c>
      <c r="E54" s="6">
        <v>3</v>
      </c>
    </row>
    <row r="55" spans="1:5" x14ac:dyDescent="0.25">
      <c r="A55" s="6">
        <v>100550629</v>
      </c>
      <c r="B55" s="6" t="s">
        <v>54</v>
      </c>
      <c r="C55" s="6">
        <v>20</v>
      </c>
      <c r="D55" s="6">
        <v>57.6</v>
      </c>
      <c r="E55" s="6">
        <v>10</v>
      </c>
    </row>
    <row r="56" spans="1:5" x14ac:dyDescent="0.25">
      <c r="A56" s="6">
        <v>100546159</v>
      </c>
      <c r="B56" s="6" t="s">
        <v>55</v>
      </c>
      <c r="C56" s="6">
        <v>12</v>
      </c>
      <c r="D56" s="6">
        <v>273.91000000000003</v>
      </c>
      <c r="E56" s="6">
        <v>3</v>
      </c>
    </row>
    <row r="57" spans="1:5" x14ac:dyDescent="0.25">
      <c r="A57" s="6">
        <v>100550710</v>
      </c>
      <c r="B57" s="6" t="s">
        <v>56</v>
      </c>
      <c r="C57" s="6">
        <v>12</v>
      </c>
      <c r="D57" s="6">
        <v>309.07</v>
      </c>
      <c r="E57" s="6">
        <v>1</v>
      </c>
    </row>
    <row r="58" spans="1:5" x14ac:dyDescent="0.25">
      <c r="A58" s="6">
        <v>100550711</v>
      </c>
      <c r="B58" s="6" t="s">
        <v>57</v>
      </c>
      <c r="C58" s="6">
        <v>12</v>
      </c>
      <c r="D58" s="6">
        <v>309.07</v>
      </c>
      <c r="E58" s="6">
        <v>1</v>
      </c>
    </row>
    <row r="59" spans="1:5" x14ac:dyDescent="0.25">
      <c r="A59" s="6">
        <v>100546156</v>
      </c>
      <c r="B59" s="6" t="s">
        <v>58</v>
      </c>
      <c r="C59" s="6">
        <v>20</v>
      </c>
      <c r="D59" s="6">
        <v>228.78</v>
      </c>
      <c r="E59" s="6">
        <v>5</v>
      </c>
    </row>
    <row r="60" spans="1:5" x14ac:dyDescent="0.25">
      <c r="A60" s="6">
        <v>100546157</v>
      </c>
      <c r="B60" s="6" t="s">
        <v>59</v>
      </c>
      <c r="C60" s="6">
        <v>20</v>
      </c>
      <c r="D60" s="6">
        <v>228.78</v>
      </c>
      <c r="E60" s="6">
        <v>5</v>
      </c>
    </row>
    <row r="61" spans="1:5" x14ac:dyDescent="0.25">
      <c r="A61" s="6">
        <v>100550630</v>
      </c>
      <c r="B61" s="6" t="s">
        <v>60</v>
      </c>
      <c r="C61" s="6">
        <v>20</v>
      </c>
      <c r="D61" s="6">
        <v>57.6</v>
      </c>
      <c r="E61" s="6">
        <v>10</v>
      </c>
    </row>
    <row r="62" spans="1:5" x14ac:dyDescent="0.25">
      <c r="A62" s="6">
        <v>100547718</v>
      </c>
      <c r="B62" s="6" t="s">
        <v>61</v>
      </c>
      <c r="C62" s="6">
        <v>20</v>
      </c>
      <c r="D62" s="6">
        <v>222.63</v>
      </c>
      <c r="E62" s="6">
        <v>10</v>
      </c>
    </row>
    <row r="63" spans="1:5" x14ac:dyDescent="0.25">
      <c r="B63" s="6" t="s">
        <v>62</v>
      </c>
    </row>
    <row r="64" spans="1:5" x14ac:dyDescent="0.25">
      <c r="A64" s="6">
        <v>100547314</v>
      </c>
      <c r="B64" s="6" t="s">
        <v>63</v>
      </c>
      <c r="C64" s="6">
        <v>20</v>
      </c>
      <c r="D64" s="6">
        <v>59.9</v>
      </c>
      <c r="E64" s="6">
        <v>5</v>
      </c>
    </row>
    <row r="65" spans="1:5" x14ac:dyDescent="0.25">
      <c r="A65" s="6">
        <f>100547315</f>
        <v>100547315</v>
      </c>
      <c r="B65" s="6" t="s">
        <v>64</v>
      </c>
      <c r="C65" s="6">
        <v>30</v>
      </c>
      <c r="D65" s="6">
        <v>129.9</v>
      </c>
      <c r="E65" s="6">
        <v>6</v>
      </c>
    </row>
    <row r="66" spans="1:5" x14ac:dyDescent="0.25">
      <c r="A66" s="6">
        <f>100546903</f>
        <v>100546903</v>
      </c>
      <c r="B66" s="6" t="s">
        <v>65</v>
      </c>
      <c r="C66" s="6">
        <v>20</v>
      </c>
      <c r="D66" s="6">
        <v>235.5</v>
      </c>
      <c r="E66" s="6">
        <v>2</v>
      </c>
    </row>
    <row r="67" spans="1:5" x14ac:dyDescent="0.25">
      <c r="A67" s="6">
        <v>100547316</v>
      </c>
      <c r="B67" s="6" t="s">
        <v>66</v>
      </c>
      <c r="C67" s="6">
        <v>12</v>
      </c>
      <c r="D67" s="6">
        <v>332.9</v>
      </c>
      <c r="E67" s="6">
        <v>1</v>
      </c>
    </row>
    <row r="68" spans="1:5" x14ac:dyDescent="0.25">
      <c r="A68" s="6">
        <v>100547031</v>
      </c>
      <c r="B68" s="6" t="s">
        <v>67</v>
      </c>
      <c r="C68" s="6">
        <v>12</v>
      </c>
      <c r="D68" s="6">
        <v>462</v>
      </c>
      <c r="E68" s="6">
        <v>1</v>
      </c>
    </row>
    <row r="69" spans="1:5" x14ac:dyDescent="0.25">
      <c r="B69" s="6" t="s">
        <v>68</v>
      </c>
    </row>
    <row r="70" spans="1:5" x14ac:dyDescent="0.25">
      <c r="A70" s="6">
        <v>100548500</v>
      </c>
      <c r="B70" s="6" t="s">
        <v>69</v>
      </c>
      <c r="C70" s="6">
        <v>30</v>
      </c>
      <c r="D70" s="6">
        <v>102.6</v>
      </c>
      <c r="E70" s="6">
        <v>10</v>
      </c>
    </row>
    <row r="71" spans="1:5" x14ac:dyDescent="0.25">
      <c r="A71" s="6">
        <v>100548499</v>
      </c>
      <c r="B71" s="6" t="s">
        <v>70</v>
      </c>
      <c r="C71" s="6">
        <v>20</v>
      </c>
      <c r="D71" s="6">
        <v>200.91</v>
      </c>
      <c r="E71" s="6">
        <v>10</v>
      </c>
    </row>
    <row r="72" spans="1:5" x14ac:dyDescent="0.25">
      <c r="A72" s="6">
        <v>100550651</v>
      </c>
      <c r="B72" s="6" t="s">
        <v>71</v>
      </c>
      <c r="C72" s="6">
        <v>30</v>
      </c>
      <c r="D72" s="6">
        <v>96.84</v>
      </c>
      <c r="E72" s="6">
        <v>10</v>
      </c>
    </row>
    <row r="73" spans="1:5" x14ac:dyDescent="0.25">
      <c r="A73" s="6">
        <v>100547705</v>
      </c>
      <c r="B73" s="6" t="s">
        <v>72</v>
      </c>
      <c r="C73" s="6">
        <v>20</v>
      </c>
      <c r="D73" s="6">
        <v>193.5</v>
      </c>
      <c r="E73" s="6">
        <v>10</v>
      </c>
    </row>
    <row r="74" spans="1:5" x14ac:dyDescent="0.25">
      <c r="A74" s="6">
        <v>100548497</v>
      </c>
      <c r="B74" s="6" t="s">
        <v>73</v>
      </c>
      <c r="C74" s="6">
        <v>30</v>
      </c>
      <c r="D74" s="6">
        <v>110.73</v>
      </c>
      <c r="E74" s="6">
        <v>10</v>
      </c>
    </row>
    <row r="75" spans="1:5" x14ac:dyDescent="0.25">
      <c r="A75" s="6">
        <v>100548496</v>
      </c>
      <c r="B75" s="6" t="s">
        <v>74</v>
      </c>
      <c r="C75" s="6">
        <v>20</v>
      </c>
      <c r="D75" s="6">
        <v>208.15</v>
      </c>
      <c r="E75" s="6">
        <v>10</v>
      </c>
    </row>
    <row r="76" spans="1:5" x14ac:dyDescent="0.25">
      <c r="A76" s="6">
        <v>100548502</v>
      </c>
      <c r="B76" s="6" t="s">
        <v>75</v>
      </c>
      <c r="C76" s="6">
        <v>20</v>
      </c>
      <c r="D76" s="6">
        <v>211.77</v>
      </c>
      <c r="E76" s="6">
        <v>10</v>
      </c>
    </row>
    <row r="77" spans="1:5" x14ac:dyDescent="0.25">
      <c r="A77" s="6">
        <v>100548501</v>
      </c>
      <c r="B77" s="6" t="s">
        <v>76</v>
      </c>
      <c r="C77" s="6">
        <v>20</v>
      </c>
      <c r="D77" s="6">
        <v>211.77</v>
      </c>
      <c r="E77" s="6">
        <v>10</v>
      </c>
    </row>
    <row r="78" spans="1:5" x14ac:dyDescent="0.25">
      <c r="B78" s="6" t="s">
        <v>77</v>
      </c>
    </row>
    <row r="79" spans="1:5" x14ac:dyDescent="0.25">
      <c r="A79" s="6">
        <v>100545965</v>
      </c>
      <c r="B79" s="6" t="s">
        <v>78</v>
      </c>
      <c r="C79" s="6">
        <v>12</v>
      </c>
      <c r="D79" s="6">
        <v>214</v>
      </c>
      <c r="E79" s="6">
        <v>2</v>
      </c>
    </row>
    <row r="80" spans="1:5" x14ac:dyDescent="0.25">
      <c r="A80" s="6">
        <f>100547899</f>
        <v>100547899</v>
      </c>
      <c r="B80" s="6" t="s">
        <v>79</v>
      </c>
      <c r="C80" s="6">
        <v>24</v>
      </c>
      <c r="D80" s="6">
        <v>106.9</v>
      </c>
      <c r="E80" s="6">
        <v>8</v>
      </c>
    </row>
    <row r="81" spans="1:5" x14ac:dyDescent="0.25">
      <c r="A81" s="6">
        <f>1353</f>
        <v>1353</v>
      </c>
      <c r="B81" s="6" t="s">
        <v>80</v>
      </c>
      <c r="C81" s="6">
        <v>12</v>
      </c>
      <c r="D81" s="6">
        <v>213.9</v>
      </c>
      <c r="E81" s="6">
        <v>2</v>
      </c>
    </row>
    <row r="82" spans="1:5" x14ac:dyDescent="0.25">
      <c r="A82" s="6">
        <v>73565</v>
      </c>
      <c r="B82" s="6" t="s">
        <v>81</v>
      </c>
      <c r="C82" s="6">
        <v>12</v>
      </c>
      <c r="D82" s="6">
        <v>195.32</v>
      </c>
      <c r="E82" s="6">
        <v>2</v>
      </c>
    </row>
    <row r="83" spans="1:5" x14ac:dyDescent="0.25">
      <c r="A83" s="6">
        <v>37611</v>
      </c>
      <c r="B83" s="6" t="s">
        <v>82</v>
      </c>
      <c r="C83" s="6">
        <v>24</v>
      </c>
      <c r="D83" s="6">
        <v>148.11000000000001</v>
      </c>
      <c r="E83" s="6">
        <v>6</v>
      </c>
    </row>
    <row r="84" spans="1:5" x14ac:dyDescent="0.25">
      <c r="A84" s="6">
        <v>27487</v>
      </c>
      <c r="B84" s="6" t="s">
        <v>83</v>
      </c>
      <c r="C84" s="6">
        <v>20</v>
      </c>
      <c r="D84" s="6">
        <v>271.74</v>
      </c>
      <c r="E84" s="6">
        <v>2</v>
      </c>
    </row>
    <row r="85" spans="1:5" x14ac:dyDescent="0.25">
      <c r="A85" s="6">
        <v>27488</v>
      </c>
      <c r="B85" s="6" t="s">
        <v>84</v>
      </c>
      <c r="C85" s="6">
        <v>12</v>
      </c>
      <c r="D85" s="6">
        <v>380.44</v>
      </c>
      <c r="E85" s="6">
        <v>1</v>
      </c>
    </row>
    <row r="86" spans="1:5" x14ac:dyDescent="0.25">
      <c r="A86" s="6">
        <v>20372</v>
      </c>
      <c r="B86" s="6" t="s">
        <v>85</v>
      </c>
      <c r="C86" s="6">
        <v>20</v>
      </c>
      <c r="D86" s="6">
        <v>296.82</v>
      </c>
      <c r="E86" s="6">
        <v>2</v>
      </c>
    </row>
    <row r="87" spans="1:5" x14ac:dyDescent="0.25">
      <c r="A87" s="6">
        <v>20374</v>
      </c>
      <c r="B87" s="6" t="s">
        <v>86</v>
      </c>
      <c r="C87" s="6">
        <v>20</v>
      </c>
      <c r="D87" s="6">
        <v>316.77</v>
      </c>
      <c r="E87" s="6">
        <v>2</v>
      </c>
    </row>
    <row r="88" spans="1:5" x14ac:dyDescent="0.25">
      <c r="A88" s="6">
        <v>100521401</v>
      </c>
      <c r="B88" s="6" t="s">
        <v>87</v>
      </c>
      <c r="C88" s="6">
        <v>12</v>
      </c>
      <c r="D88" s="6">
        <v>289.82</v>
      </c>
      <c r="E88" s="6">
        <v>1</v>
      </c>
    </row>
    <row r="89" spans="1:5" x14ac:dyDescent="0.25">
      <c r="A89" s="6">
        <v>100528857</v>
      </c>
      <c r="B89" s="6" t="s">
        <v>88</v>
      </c>
      <c r="C89" s="6">
        <v>20</v>
      </c>
      <c r="D89" s="6">
        <v>225.68</v>
      </c>
      <c r="E89" s="6">
        <v>1</v>
      </c>
    </row>
    <row r="90" spans="1:5" x14ac:dyDescent="0.25">
      <c r="A90" s="6">
        <v>20379</v>
      </c>
      <c r="B90" s="6" t="s">
        <v>89</v>
      </c>
      <c r="C90" s="6">
        <v>12</v>
      </c>
      <c r="D90" s="6">
        <v>349.76</v>
      </c>
      <c r="E90" s="6">
        <v>1</v>
      </c>
    </row>
    <row r="91" spans="1:5" x14ac:dyDescent="0.25">
      <c r="A91" s="6">
        <v>100411931</v>
      </c>
      <c r="B91" s="6" t="s">
        <v>90</v>
      </c>
      <c r="C91" s="6">
        <v>12</v>
      </c>
      <c r="D91" s="6">
        <v>489.67</v>
      </c>
      <c r="E91" s="6">
        <v>1</v>
      </c>
    </row>
    <row r="92" spans="1:5" x14ac:dyDescent="0.25">
      <c r="A92" s="6">
        <v>100411923</v>
      </c>
      <c r="B92" s="6" t="s">
        <v>91</v>
      </c>
      <c r="C92" s="6">
        <v>12</v>
      </c>
      <c r="D92" s="6">
        <v>381.69</v>
      </c>
      <c r="E92" s="6">
        <v>1</v>
      </c>
    </row>
    <row r="93" spans="1:5" x14ac:dyDescent="0.25">
      <c r="B93" s="6" t="s">
        <v>92</v>
      </c>
    </row>
    <row r="94" spans="1:5" x14ac:dyDescent="0.25">
      <c r="A94" s="6">
        <v>100547663</v>
      </c>
      <c r="B94" s="6" t="s">
        <v>93</v>
      </c>
      <c r="C94" s="6">
        <v>12</v>
      </c>
      <c r="D94" s="6">
        <v>252.97</v>
      </c>
      <c r="E94" s="6">
        <v>3</v>
      </c>
    </row>
    <row r="95" spans="1:5" x14ac:dyDescent="0.25">
      <c r="A95" s="6">
        <f>100547666</f>
        <v>100547666</v>
      </c>
      <c r="B95" s="6" t="s">
        <v>94</v>
      </c>
      <c r="C95" s="6">
        <v>21</v>
      </c>
      <c r="D95" s="6">
        <v>111.18</v>
      </c>
      <c r="E95" s="6">
        <v>7</v>
      </c>
    </row>
    <row r="96" spans="1:5" x14ac:dyDescent="0.25">
      <c r="A96" s="6">
        <v>100547667</v>
      </c>
      <c r="B96" s="6" t="s">
        <v>95</v>
      </c>
      <c r="C96" s="6">
        <v>12</v>
      </c>
      <c r="D96" s="6">
        <v>222.41</v>
      </c>
      <c r="E96" s="6">
        <v>6</v>
      </c>
    </row>
    <row r="97" spans="1:5" x14ac:dyDescent="0.25">
      <c r="A97" s="6">
        <v>75953</v>
      </c>
      <c r="B97" s="6" t="s">
        <v>96</v>
      </c>
      <c r="C97" s="6">
        <v>12</v>
      </c>
      <c r="D97" s="6">
        <v>260.20999999999998</v>
      </c>
      <c r="E97" s="6">
        <v>3</v>
      </c>
    </row>
    <row r="98" spans="1:5" x14ac:dyDescent="0.25">
      <c r="A98" s="6">
        <v>100547664</v>
      </c>
      <c r="B98" s="6" t="s">
        <v>97</v>
      </c>
      <c r="C98" s="6">
        <v>21</v>
      </c>
      <c r="D98" s="6">
        <v>135.80000000000001</v>
      </c>
      <c r="E98" s="6">
        <v>7</v>
      </c>
    </row>
    <row r="99" spans="1:5" x14ac:dyDescent="0.25">
      <c r="A99" s="6">
        <v>75955</v>
      </c>
      <c r="B99" s="6" t="s">
        <v>98</v>
      </c>
      <c r="C99" s="6">
        <v>12</v>
      </c>
      <c r="D99" s="6">
        <v>260.3</v>
      </c>
      <c r="E99" s="6">
        <v>3</v>
      </c>
    </row>
    <row r="100" spans="1:5" x14ac:dyDescent="0.25">
      <c r="A100" s="6">
        <f>75977</f>
        <v>75977</v>
      </c>
      <c r="B100" s="6" t="s">
        <v>99</v>
      </c>
      <c r="C100" s="6">
        <v>21</v>
      </c>
      <c r="D100" s="6">
        <v>129.66</v>
      </c>
      <c r="E100" s="6">
        <v>7</v>
      </c>
    </row>
    <row r="101" spans="1:5" x14ac:dyDescent="0.25">
      <c r="A101" s="6">
        <v>100547665</v>
      </c>
      <c r="B101" s="6" t="s">
        <v>100</v>
      </c>
      <c r="C101" s="6">
        <v>12</v>
      </c>
      <c r="D101" s="6">
        <v>253.64</v>
      </c>
      <c r="E101" s="6">
        <v>3</v>
      </c>
    </row>
    <row r="102" spans="1:5" x14ac:dyDescent="0.25">
      <c r="B102" s="6" t="s">
        <v>101</v>
      </c>
    </row>
    <row r="103" spans="1:5" x14ac:dyDescent="0.25">
      <c r="B103" s="6" t="s">
        <v>102</v>
      </c>
    </row>
    <row r="104" spans="1:5" x14ac:dyDescent="0.25">
      <c r="A104" s="6">
        <v>12194</v>
      </c>
      <c r="B104" s="6" t="s">
        <v>103</v>
      </c>
      <c r="C104" s="6">
        <v>1</v>
      </c>
      <c r="D104" s="6">
        <v>447.6</v>
      </c>
      <c r="E104" s="6">
        <v>1</v>
      </c>
    </row>
    <row r="105" spans="1:5" x14ac:dyDescent="0.25">
      <c r="A105" s="6">
        <v>12195</v>
      </c>
      <c r="B105" s="6" t="s">
        <v>104</v>
      </c>
      <c r="C105" s="6">
        <v>1</v>
      </c>
      <c r="D105" s="6">
        <v>868.8</v>
      </c>
      <c r="E105" s="6">
        <v>1</v>
      </c>
    </row>
    <row r="106" spans="1:5" x14ac:dyDescent="0.25">
      <c r="A106" s="6">
        <v>12192</v>
      </c>
      <c r="B106" s="6" t="s">
        <v>105</v>
      </c>
      <c r="C106" s="6">
        <v>1</v>
      </c>
      <c r="D106" s="6">
        <v>372.02</v>
      </c>
      <c r="E106" s="6">
        <v>1</v>
      </c>
    </row>
    <row r="107" spans="1:5" x14ac:dyDescent="0.25">
      <c r="A107" s="6">
        <v>12193</v>
      </c>
      <c r="B107" s="6" t="s">
        <v>106</v>
      </c>
      <c r="C107" s="6">
        <v>1</v>
      </c>
      <c r="D107" s="6">
        <v>719.56</v>
      </c>
      <c r="E107" s="6">
        <v>1</v>
      </c>
    </row>
    <row r="108" spans="1:5" x14ac:dyDescent="0.25">
      <c r="A108" s="6">
        <v>13568</v>
      </c>
      <c r="B108" s="6" t="s">
        <v>107</v>
      </c>
      <c r="C108" s="6">
        <v>12</v>
      </c>
      <c r="D108" s="6">
        <v>631.80999999999995</v>
      </c>
      <c r="E108" s="6">
        <v>1</v>
      </c>
    </row>
    <row r="109" spans="1:5" x14ac:dyDescent="0.25">
      <c r="A109" s="6">
        <v>100544968</v>
      </c>
      <c r="B109" s="6" t="s">
        <v>108</v>
      </c>
      <c r="C109" s="6">
        <v>24</v>
      </c>
      <c r="D109" s="6">
        <v>333.45</v>
      </c>
      <c r="E109" s="6">
        <v>1</v>
      </c>
    </row>
    <row r="110" spans="1:5" x14ac:dyDescent="0.25">
      <c r="B110" s="6" t="s">
        <v>4208</v>
      </c>
    </row>
    <row r="111" spans="1:5" x14ac:dyDescent="0.25">
      <c r="A111" s="6">
        <v>100543781</v>
      </c>
      <c r="B111" s="6" t="s">
        <v>109</v>
      </c>
      <c r="C111" s="6">
        <v>6</v>
      </c>
      <c r="D111" s="6">
        <v>423.8</v>
      </c>
      <c r="E111" s="6">
        <v>1</v>
      </c>
    </row>
    <row r="112" spans="1:5" x14ac:dyDescent="0.25">
      <c r="A112" s="6">
        <v>100543783</v>
      </c>
      <c r="B112" s="6" t="s">
        <v>110</v>
      </c>
      <c r="C112" s="6">
        <v>6</v>
      </c>
      <c r="D112" s="6">
        <v>423.8</v>
      </c>
      <c r="E112" s="6">
        <v>1</v>
      </c>
    </row>
    <row r="113" spans="1:5" x14ac:dyDescent="0.25">
      <c r="A113" s="6">
        <v>100548380</v>
      </c>
      <c r="B113" s="6" t="s">
        <v>111</v>
      </c>
      <c r="C113" s="6">
        <v>6</v>
      </c>
      <c r="D113" s="6">
        <v>514.65</v>
      </c>
      <c r="E113" s="6">
        <v>1</v>
      </c>
    </row>
    <row r="114" spans="1:5" x14ac:dyDescent="0.25">
      <c r="A114" s="6">
        <v>100543779</v>
      </c>
      <c r="B114" s="6" t="s">
        <v>112</v>
      </c>
      <c r="C114" s="6">
        <v>6</v>
      </c>
      <c r="D114" s="6">
        <v>423.8</v>
      </c>
      <c r="E114" s="6">
        <v>1</v>
      </c>
    </row>
    <row r="115" spans="1:5" x14ac:dyDescent="0.25">
      <c r="B115" s="6" t="s">
        <v>4204</v>
      </c>
    </row>
    <row r="116" spans="1:5" x14ac:dyDescent="0.25">
      <c r="A116" s="6">
        <v>100568875</v>
      </c>
      <c r="B116" s="6" t="s">
        <v>113</v>
      </c>
      <c r="C116" s="6">
        <v>6</v>
      </c>
      <c r="D116" s="6">
        <v>561.29999999999995</v>
      </c>
      <c r="E116" s="6">
        <v>1</v>
      </c>
    </row>
    <row r="117" spans="1:5" x14ac:dyDescent="0.25">
      <c r="B117" s="6" t="s">
        <v>4209</v>
      </c>
    </row>
    <row r="118" spans="1:5" x14ac:dyDescent="0.25">
      <c r="A118" s="6">
        <v>100526780</v>
      </c>
      <c r="B118" s="6" t="s">
        <v>114</v>
      </c>
      <c r="C118" s="6">
        <v>6</v>
      </c>
      <c r="D118" s="6">
        <v>579.24</v>
      </c>
      <c r="E118" s="6">
        <v>1</v>
      </c>
    </row>
    <row r="119" spans="1:5" x14ac:dyDescent="0.25">
      <c r="A119" s="6">
        <v>100549157</v>
      </c>
      <c r="B119" s="6" t="s">
        <v>115</v>
      </c>
      <c r="C119" s="6">
        <v>20</v>
      </c>
      <c r="D119" s="6">
        <v>489.9</v>
      </c>
      <c r="E119" s="6">
        <v>1</v>
      </c>
    </row>
    <row r="120" spans="1:5" x14ac:dyDescent="0.25">
      <c r="A120" s="6">
        <v>100548667</v>
      </c>
      <c r="B120" s="6" t="s">
        <v>116</v>
      </c>
      <c r="C120" s="6">
        <v>6</v>
      </c>
      <c r="D120" s="6">
        <v>525.01</v>
      </c>
      <c r="E120" s="6">
        <v>1</v>
      </c>
    </row>
    <row r="121" spans="1:5" x14ac:dyDescent="0.25">
      <c r="A121" s="6">
        <v>100544957</v>
      </c>
      <c r="B121" s="6" t="s">
        <v>117</v>
      </c>
      <c r="C121" s="6">
        <v>12</v>
      </c>
      <c r="D121" s="6">
        <v>294.22000000000003</v>
      </c>
      <c r="E121" s="6">
        <v>1</v>
      </c>
    </row>
    <row r="122" spans="1:5" x14ac:dyDescent="0.25">
      <c r="A122" s="6">
        <v>100526771</v>
      </c>
      <c r="B122" s="6" t="s">
        <v>118</v>
      </c>
      <c r="C122" s="6">
        <v>6</v>
      </c>
      <c r="D122" s="6">
        <v>542.46</v>
      </c>
      <c r="E122" s="6">
        <v>1</v>
      </c>
    </row>
    <row r="123" spans="1:5" x14ac:dyDescent="0.25">
      <c r="A123" s="6">
        <v>100548169</v>
      </c>
      <c r="B123" s="6" t="s">
        <v>119</v>
      </c>
      <c r="C123" s="6">
        <v>12</v>
      </c>
      <c r="D123" s="6">
        <v>292.5</v>
      </c>
      <c r="E123" s="6">
        <v>1</v>
      </c>
    </row>
    <row r="124" spans="1:5" x14ac:dyDescent="0.25">
      <c r="A124" s="6">
        <v>100544148</v>
      </c>
      <c r="B124" s="6" t="s">
        <v>120</v>
      </c>
      <c r="C124" s="6">
        <v>6</v>
      </c>
      <c r="D124" s="6">
        <v>423.8</v>
      </c>
      <c r="E124" s="6">
        <v>1</v>
      </c>
    </row>
    <row r="125" spans="1:5" x14ac:dyDescent="0.25">
      <c r="A125" s="6">
        <v>100544149</v>
      </c>
      <c r="B125" s="6" t="s">
        <v>121</v>
      </c>
      <c r="C125" s="6">
        <v>6</v>
      </c>
      <c r="D125" s="6">
        <v>429</v>
      </c>
      <c r="E125" s="6">
        <v>3</v>
      </c>
    </row>
    <row r="126" spans="1:5" x14ac:dyDescent="0.25">
      <c r="B126" s="6" t="s">
        <v>122</v>
      </c>
    </row>
    <row r="127" spans="1:5" x14ac:dyDescent="0.25">
      <c r="A127" s="6">
        <v>15210</v>
      </c>
      <c r="B127" s="6" t="s">
        <v>123</v>
      </c>
      <c r="C127" s="6">
        <v>1</v>
      </c>
      <c r="D127" s="6">
        <v>210</v>
      </c>
      <c r="E127" s="6">
        <v>1</v>
      </c>
    </row>
    <row r="128" spans="1:5" x14ac:dyDescent="0.25">
      <c r="A128" s="6">
        <v>15206</v>
      </c>
      <c r="B128" s="6" t="s">
        <v>124</v>
      </c>
      <c r="C128" s="6">
        <v>1</v>
      </c>
      <c r="D128" s="6">
        <v>198</v>
      </c>
      <c r="E128" s="6">
        <v>1</v>
      </c>
    </row>
    <row r="129" spans="1:5" x14ac:dyDescent="0.25">
      <c r="B129" s="6" t="s">
        <v>125</v>
      </c>
    </row>
    <row r="130" spans="1:5" x14ac:dyDescent="0.25">
      <c r="A130" s="6">
        <v>100543396</v>
      </c>
      <c r="B130" s="6" t="s">
        <v>126</v>
      </c>
      <c r="C130" s="6">
        <v>12</v>
      </c>
      <c r="D130" s="6">
        <v>405.6</v>
      </c>
      <c r="E130" s="6">
        <v>1</v>
      </c>
    </row>
    <row r="131" spans="1:5" x14ac:dyDescent="0.25">
      <c r="A131" s="6">
        <v>100506068</v>
      </c>
      <c r="B131" s="6" t="s">
        <v>127</v>
      </c>
      <c r="C131" s="6">
        <v>12</v>
      </c>
      <c r="D131" s="6">
        <v>422.5</v>
      </c>
      <c r="E131" s="6">
        <v>1</v>
      </c>
    </row>
    <row r="132" spans="1:5" x14ac:dyDescent="0.25">
      <c r="A132" s="6">
        <v>25316</v>
      </c>
      <c r="B132" s="6" t="s">
        <v>128</v>
      </c>
      <c r="C132" s="6">
        <v>12</v>
      </c>
      <c r="D132" s="6">
        <v>435</v>
      </c>
      <c r="E132" s="6">
        <v>1</v>
      </c>
    </row>
    <row r="133" spans="1:5" x14ac:dyDescent="0.25">
      <c r="A133" s="6">
        <v>100552682</v>
      </c>
      <c r="B133" s="6" t="s">
        <v>128</v>
      </c>
      <c r="C133" s="6">
        <v>6</v>
      </c>
      <c r="D133" s="6">
        <v>435</v>
      </c>
      <c r="E133" s="6">
        <v>6</v>
      </c>
    </row>
    <row r="134" spans="1:5" x14ac:dyDescent="0.25">
      <c r="B134" s="6" t="s">
        <v>129</v>
      </c>
    </row>
    <row r="135" spans="1:5" x14ac:dyDescent="0.25">
      <c r="A135" s="6">
        <v>100521356</v>
      </c>
      <c r="B135" s="6" t="s">
        <v>130</v>
      </c>
      <c r="C135" s="6">
        <v>6</v>
      </c>
      <c r="D135" s="6">
        <v>485.65</v>
      </c>
      <c r="E135" s="6">
        <v>1</v>
      </c>
    </row>
    <row r="136" spans="1:5" x14ac:dyDescent="0.25">
      <c r="A136" s="6">
        <v>100411894</v>
      </c>
      <c r="B136" s="6" t="s">
        <v>131</v>
      </c>
      <c r="C136" s="6">
        <v>6</v>
      </c>
      <c r="D136" s="6">
        <v>388.72</v>
      </c>
      <c r="E136" s="6">
        <v>1</v>
      </c>
    </row>
    <row r="137" spans="1:5" x14ac:dyDescent="0.25">
      <c r="B137" s="6" t="s">
        <v>132</v>
      </c>
    </row>
    <row r="138" spans="1:5" x14ac:dyDescent="0.25">
      <c r="A138" s="6">
        <v>100545481</v>
      </c>
      <c r="B138" s="6" t="s">
        <v>133</v>
      </c>
      <c r="C138" s="6">
        <v>6</v>
      </c>
      <c r="D138" s="6">
        <v>546</v>
      </c>
      <c r="E138" s="6">
        <v>1</v>
      </c>
    </row>
    <row r="139" spans="1:5" x14ac:dyDescent="0.25">
      <c r="A139" s="6">
        <v>100545213</v>
      </c>
      <c r="B139" s="6" t="s">
        <v>134</v>
      </c>
      <c r="C139" s="6">
        <v>6</v>
      </c>
      <c r="D139" s="6">
        <v>721.5</v>
      </c>
      <c r="E139" s="6">
        <v>1</v>
      </c>
    </row>
    <row r="140" spans="1:5" x14ac:dyDescent="0.25">
      <c r="A140" s="6">
        <v>100547836</v>
      </c>
      <c r="B140" s="6" t="s">
        <v>135</v>
      </c>
      <c r="C140" s="6">
        <v>12</v>
      </c>
      <c r="D140" s="6">
        <v>384.4</v>
      </c>
      <c r="E140" s="6">
        <v>1</v>
      </c>
    </row>
    <row r="141" spans="1:5" x14ac:dyDescent="0.25">
      <c r="A141" s="6">
        <v>100547897</v>
      </c>
      <c r="B141" s="6" t="s">
        <v>136</v>
      </c>
      <c r="C141" s="6">
        <v>40</v>
      </c>
      <c r="D141" s="6">
        <v>82.8</v>
      </c>
      <c r="E141" s="6">
        <v>1</v>
      </c>
    </row>
    <row r="142" spans="1:5" x14ac:dyDescent="0.25">
      <c r="A142" s="6">
        <v>100544840</v>
      </c>
      <c r="B142" s="6" t="s">
        <v>137</v>
      </c>
      <c r="C142" s="6">
        <v>6</v>
      </c>
      <c r="D142" s="6">
        <v>585</v>
      </c>
      <c r="E142" s="6">
        <v>1</v>
      </c>
    </row>
    <row r="143" spans="1:5" x14ac:dyDescent="0.25">
      <c r="A143" s="6">
        <v>100568242</v>
      </c>
      <c r="B143" s="6" t="s">
        <v>138</v>
      </c>
      <c r="C143" s="6">
        <v>6</v>
      </c>
      <c r="D143" s="6">
        <v>427.05</v>
      </c>
      <c r="E143" s="6">
        <v>1</v>
      </c>
    </row>
    <row r="144" spans="1:5" x14ac:dyDescent="0.25">
      <c r="A144" s="6">
        <v>100568234</v>
      </c>
      <c r="B144" s="6" t="s">
        <v>139</v>
      </c>
      <c r="C144" s="6">
        <v>6</v>
      </c>
      <c r="D144" s="6">
        <v>427.05</v>
      </c>
      <c r="E144" s="6">
        <v>1</v>
      </c>
    </row>
    <row r="145" spans="1:5" x14ac:dyDescent="0.25">
      <c r="A145" s="6">
        <v>100546822</v>
      </c>
      <c r="B145" s="6" t="s">
        <v>140</v>
      </c>
      <c r="C145" s="6">
        <v>12</v>
      </c>
      <c r="D145" s="6">
        <v>411.6</v>
      </c>
      <c r="E145" s="6">
        <v>1</v>
      </c>
    </row>
    <row r="146" spans="1:5" x14ac:dyDescent="0.25">
      <c r="A146" s="6">
        <v>100546826</v>
      </c>
      <c r="B146" s="6" t="s">
        <v>141</v>
      </c>
      <c r="C146" s="6">
        <v>20</v>
      </c>
      <c r="D146" s="6">
        <v>206.4</v>
      </c>
      <c r="E146" s="6">
        <v>1</v>
      </c>
    </row>
    <row r="147" spans="1:5" x14ac:dyDescent="0.25">
      <c r="A147" s="6">
        <v>100546825</v>
      </c>
      <c r="B147" s="6" t="s">
        <v>142</v>
      </c>
      <c r="C147" s="6">
        <v>12</v>
      </c>
      <c r="D147" s="6">
        <v>411.6</v>
      </c>
      <c r="E147" s="6">
        <v>1</v>
      </c>
    </row>
    <row r="148" spans="1:5" x14ac:dyDescent="0.25">
      <c r="A148" s="6">
        <v>100546824</v>
      </c>
      <c r="B148" s="6" t="s">
        <v>143</v>
      </c>
      <c r="C148" s="6">
        <v>20</v>
      </c>
      <c r="D148" s="6">
        <v>202.8</v>
      </c>
      <c r="E148" s="6">
        <v>1</v>
      </c>
    </row>
    <row r="149" spans="1:5" x14ac:dyDescent="0.25">
      <c r="A149" s="6">
        <v>100546823</v>
      </c>
      <c r="B149" s="6" t="s">
        <v>144</v>
      </c>
      <c r="C149" s="6">
        <v>12</v>
      </c>
      <c r="D149" s="6">
        <v>405.6</v>
      </c>
      <c r="E149" s="6">
        <v>1</v>
      </c>
    </row>
    <row r="150" spans="1:5" x14ac:dyDescent="0.25">
      <c r="B150" s="6" t="s">
        <v>145</v>
      </c>
    </row>
    <row r="151" spans="1:5" x14ac:dyDescent="0.25">
      <c r="B151" s="6" t="s">
        <v>146</v>
      </c>
    </row>
    <row r="152" spans="1:5" x14ac:dyDescent="0.25">
      <c r="A152" s="6">
        <v>100546686</v>
      </c>
      <c r="B152" s="6" t="s">
        <v>147</v>
      </c>
      <c r="C152" s="6">
        <v>9</v>
      </c>
      <c r="D152" s="6">
        <v>549.9</v>
      </c>
      <c r="E152" s="6">
        <v>1</v>
      </c>
    </row>
    <row r="153" spans="1:5" x14ac:dyDescent="0.25">
      <c r="A153" s="6">
        <v>100509146</v>
      </c>
      <c r="B153" s="6" t="s">
        <v>148</v>
      </c>
      <c r="C153" s="6">
        <v>12</v>
      </c>
      <c r="D153" s="6">
        <v>210.99</v>
      </c>
      <c r="E153" s="6">
        <v>1</v>
      </c>
    </row>
    <row r="154" spans="1:5" x14ac:dyDescent="0.25">
      <c r="B154" s="6" t="s">
        <v>149</v>
      </c>
    </row>
    <row r="155" spans="1:5" x14ac:dyDescent="0.25">
      <c r="A155" s="6">
        <v>100483581</v>
      </c>
      <c r="B155" s="6" t="s">
        <v>150</v>
      </c>
      <c r="C155" s="6">
        <v>20</v>
      </c>
      <c r="D155" s="6">
        <v>174</v>
      </c>
      <c r="E155" s="6">
        <v>1</v>
      </c>
    </row>
    <row r="156" spans="1:5" x14ac:dyDescent="0.25">
      <c r="A156" s="6">
        <v>100462587</v>
      </c>
      <c r="B156" s="6" t="s">
        <v>151</v>
      </c>
      <c r="C156" s="6">
        <v>20</v>
      </c>
      <c r="D156" s="6">
        <v>184</v>
      </c>
      <c r="E156" s="6">
        <v>1</v>
      </c>
    </row>
    <row r="157" spans="1:5" x14ac:dyDescent="0.25">
      <c r="A157" s="6">
        <v>100545168</v>
      </c>
      <c r="B157" s="6" t="s">
        <v>152</v>
      </c>
      <c r="C157" s="6">
        <v>20</v>
      </c>
      <c r="D157" s="6">
        <v>215</v>
      </c>
      <c r="E157" s="6">
        <v>1</v>
      </c>
    </row>
    <row r="158" spans="1:5" x14ac:dyDescent="0.25">
      <c r="A158" s="6">
        <v>100406657</v>
      </c>
      <c r="B158" s="6" t="s">
        <v>153</v>
      </c>
      <c r="C158" s="6">
        <v>20</v>
      </c>
      <c r="D158" s="6">
        <v>208</v>
      </c>
      <c r="E158" s="6">
        <v>2</v>
      </c>
    </row>
    <row r="159" spans="1:5" x14ac:dyDescent="0.25">
      <c r="B159" s="6" t="s">
        <v>4210</v>
      </c>
    </row>
    <row r="160" spans="1:5" x14ac:dyDescent="0.25">
      <c r="A160" s="6">
        <v>100543188</v>
      </c>
      <c r="B160" s="6" t="s">
        <v>154</v>
      </c>
      <c r="C160" s="6">
        <v>16</v>
      </c>
      <c r="D160" s="6">
        <v>160.28</v>
      </c>
      <c r="E160" s="6">
        <v>2</v>
      </c>
    </row>
    <row r="161" spans="1:5" x14ac:dyDescent="0.25">
      <c r="B161" s="6" t="s">
        <v>4204</v>
      </c>
    </row>
    <row r="162" spans="1:5" x14ac:dyDescent="0.25">
      <c r="A162" s="6">
        <v>100476882</v>
      </c>
      <c r="B162" s="6" t="s">
        <v>155</v>
      </c>
      <c r="C162" s="6">
        <v>20</v>
      </c>
      <c r="D162" s="6">
        <v>130.29</v>
      </c>
      <c r="E162" s="6">
        <v>2</v>
      </c>
    </row>
    <row r="163" spans="1:5" x14ac:dyDescent="0.25">
      <c r="A163" s="6">
        <v>100480451</v>
      </c>
      <c r="B163" s="6" t="s">
        <v>156</v>
      </c>
      <c r="C163" s="6">
        <v>20</v>
      </c>
      <c r="D163" s="6">
        <v>267.77</v>
      </c>
      <c r="E163" s="6">
        <v>1</v>
      </c>
    </row>
    <row r="164" spans="1:5" x14ac:dyDescent="0.25">
      <c r="A164" s="6">
        <v>100480460</v>
      </c>
      <c r="B164" s="6" t="s">
        <v>157</v>
      </c>
      <c r="C164" s="6">
        <v>20</v>
      </c>
      <c r="D164" s="6">
        <v>267.77</v>
      </c>
      <c r="E164" s="6">
        <v>1</v>
      </c>
    </row>
    <row r="165" spans="1:5" x14ac:dyDescent="0.25">
      <c r="A165" s="6">
        <v>100532549</v>
      </c>
      <c r="B165" s="6" t="s">
        <v>158</v>
      </c>
      <c r="C165" s="6">
        <v>20</v>
      </c>
      <c r="D165" s="6">
        <v>282.29000000000002</v>
      </c>
      <c r="E165" s="6">
        <v>1</v>
      </c>
    </row>
    <row r="166" spans="1:5" x14ac:dyDescent="0.25">
      <c r="A166" s="6">
        <v>100562449</v>
      </c>
      <c r="B166" s="6" t="s">
        <v>159</v>
      </c>
      <c r="C166" s="6">
        <v>20</v>
      </c>
      <c r="D166" s="6">
        <v>253.3</v>
      </c>
      <c r="E166" s="6">
        <v>1</v>
      </c>
    </row>
    <row r="167" spans="1:5" x14ac:dyDescent="0.25">
      <c r="A167" s="6">
        <v>100514893</v>
      </c>
      <c r="B167" s="6" t="s">
        <v>160</v>
      </c>
      <c r="C167" s="6">
        <v>12</v>
      </c>
      <c r="D167" s="6">
        <v>330.36</v>
      </c>
      <c r="E167" s="6">
        <v>1</v>
      </c>
    </row>
    <row r="168" spans="1:5" x14ac:dyDescent="0.25">
      <c r="A168" s="6">
        <v>100517058</v>
      </c>
      <c r="B168" s="6" t="s">
        <v>161</v>
      </c>
      <c r="C168" s="6">
        <v>12</v>
      </c>
      <c r="D168" s="6">
        <v>351.39</v>
      </c>
      <c r="E168" s="6">
        <v>1</v>
      </c>
    </row>
    <row r="169" spans="1:5" x14ac:dyDescent="0.25">
      <c r="B169" s="6" t="s">
        <v>4205</v>
      </c>
    </row>
    <row r="170" spans="1:5" x14ac:dyDescent="0.25">
      <c r="A170" s="6">
        <v>100545161</v>
      </c>
      <c r="B170" s="6" t="s">
        <v>162</v>
      </c>
      <c r="C170" s="6">
        <v>12</v>
      </c>
      <c r="D170" s="6">
        <v>229.25</v>
      </c>
      <c r="E170" s="6">
        <v>2</v>
      </c>
    </row>
    <row r="171" spans="1:5" x14ac:dyDescent="0.25">
      <c r="A171" s="6">
        <v>19584</v>
      </c>
      <c r="B171" s="6" t="s">
        <v>163</v>
      </c>
      <c r="C171" s="6">
        <v>20</v>
      </c>
      <c r="D171" s="6">
        <v>115.74</v>
      </c>
      <c r="E171" s="6">
        <v>4</v>
      </c>
    </row>
    <row r="172" spans="1:5" x14ac:dyDescent="0.25">
      <c r="A172" s="6">
        <v>100548489</v>
      </c>
      <c r="B172" s="6" t="s">
        <v>164</v>
      </c>
      <c r="C172" s="6">
        <v>20</v>
      </c>
      <c r="D172" s="6">
        <v>102.43</v>
      </c>
      <c r="E172" s="6">
        <v>20</v>
      </c>
    </row>
    <row r="173" spans="1:5" x14ac:dyDescent="0.25">
      <c r="A173" s="6">
        <v>100548490</v>
      </c>
      <c r="B173" s="6" t="s">
        <v>165</v>
      </c>
      <c r="C173" s="6">
        <v>12</v>
      </c>
      <c r="D173" s="6">
        <v>196.26</v>
      </c>
      <c r="E173" s="6">
        <v>12</v>
      </c>
    </row>
    <row r="174" spans="1:5" x14ac:dyDescent="0.25">
      <c r="A174" s="6">
        <v>100545162</v>
      </c>
      <c r="B174" s="6" t="s">
        <v>166</v>
      </c>
      <c r="C174" s="6">
        <v>12</v>
      </c>
      <c r="D174" s="6">
        <v>163.51</v>
      </c>
      <c r="E174" s="6">
        <v>2</v>
      </c>
    </row>
    <row r="175" spans="1:5" x14ac:dyDescent="0.25">
      <c r="A175" s="6">
        <v>100545164</v>
      </c>
      <c r="B175" s="6" t="s">
        <v>167</v>
      </c>
      <c r="C175" s="6">
        <v>12</v>
      </c>
      <c r="D175" s="6">
        <v>163.51</v>
      </c>
      <c r="E175" s="6">
        <v>2</v>
      </c>
    </row>
    <row r="176" spans="1:5" x14ac:dyDescent="0.25">
      <c r="B176" s="6" t="s">
        <v>4207</v>
      </c>
    </row>
    <row r="177" spans="1:5" x14ac:dyDescent="0.25">
      <c r="A177" s="6">
        <v>100545722</v>
      </c>
      <c r="B177" s="6" t="s">
        <v>168</v>
      </c>
      <c r="C177" s="6">
        <v>12</v>
      </c>
      <c r="D177" s="6">
        <v>355.1</v>
      </c>
      <c r="E177" s="6">
        <v>1</v>
      </c>
    </row>
    <row r="178" spans="1:5" x14ac:dyDescent="0.25">
      <c r="A178" s="6">
        <v>100547720</v>
      </c>
      <c r="B178" s="6" t="s">
        <v>169</v>
      </c>
      <c r="C178" s="6">
        <v>6</v>
      </c>
      <c r="D178" s="6">
        <v>248.92</v>
      </c>
      <c r="E178" s="6">
        <v>1</v>
      </c>
    </row>
    <row r="179" spans="1:5" x14ac:dyDescent="0.25">
      <c r="A179" s="6">
        <v>100495602</v>
      </c>
      <c r="B179" s="6" t="s">
        <v>170</v>
      </c>
      <c r="C179" s="6">
        <v>12</v>
      </c>
      <c r="D179" s="6">
        <v>274.79000000000002</v>
      </c>
      <c r="E179" s="6">
        <v>1</v>
      </c>
    </row>
    <row r="180" spans="1:5" x14ac:dyDescent="0.25">
      <c r="A180" s="6">
        <v>100495590</v>
      </c>
      <c r="B180" s="6" t="s">
        <v>171</v>
      </c>
      <c r="C180" s="6">
        <v>12</v>
      </c>
      <c r="D180" s="6">
        <v>274.79000000000002</v>
      </c>
      <c r="E180" s="6">
        <v>1</v>
      </c>
    </row>
    <row r="181" spans="1:5" x14ac:dyDescent="0.25">
      <c r="A181" s="6">
        <v>100544567</v>
      </c>
      <c r="B181" s="6" t="s">
        <v>172</v>
      </c>
      <c r="C181" s="6">
        <v>12</v>
      </c>
      <c r="D181" s="6">
        <v>556.09</v>
      </c>
      <c r="E181" s="6">
        <v>1</v>
      </c>
    </row>
    <row r="182" spans="1:5" x14ac:dyDescent="0.25">
      <c r="B182" s="6" t="s">
        <v>173</v>
      </c>
    </row>
    <row r="183" spans="1:5" x14ac:dyDescent="0.25">
      <c r="B183" s="6" t="s">
        <v>4209</v>
      </c>
    </row>
    <row r="184" spans="1:5" x14ac:dyDescent="0.25">
      <c r="A184" s="6">
        <v>100411878</v>
      </c>
      <c r="B184" s="6" t="s">
        <v>174</v>
      </c>
      <c r="C184" s="6">
        <v>12</v>
      </c>
      <c r="D184" s="6">
        <v>313.26</v>
      </c>
      <c r="E184" s="6">
        <v>1</v>
      </c>
    </row>
    <row r="185" spans="1:5" x14ac:dyDescent="0.25">
      <c r="B185" s="6" t="s">
        <v>175</v>
      </c>
    </row>
    <row r="186" spans="1:5" x14ac:dyDescent="0.25">
      <c r="A186" s="6">
        <v>100551025</v>
      </c>
      <c r="B186" s="6" t="s">
        <v>176</v>
      </c>
      <c r="C186" s="6">
        <v>6</v>
      </c>
      <c r="D186" s="6">
        <v>120.4</v>
      </c>
      <c r="E186" s="6">
        <v>6</v>
      </c>
    </row>
    <row r="187" spans="1:5" x14ac:dyDescent="0.25">
      <c r="A187" s="6">
        <v>100551026</v>
      </c>
      <c r="B187" s="6" t="s">
        <v>177</v>
      </c>
      <c r="C187" s="6">
        <v>6</v>
      </c>
      <c r="D187" s="6">
        <v>120.4</v>
      </c>
      <c r="E187" s="6">
        <v>6</v>
      </c>
    </row>
    <row r="188" spans="1:5" x14ac:dyDescent="0.25">
      <c r="A188" s="6">
        <v>100544211</v>
      </c>
      <c r="B188" s="6" t="s">
        <v>178</v>
      </c>
      <c r="C188" s="6">
        <v>6</v>
      </c>
      <c r="D188" s="6">
        <v>162.88</v>
      </c>
      <c r="E188" s="6">
        <v>1</v>
      </c>
    </row>
    <row r="189" spans="1:5" x14ac:dyDescent="0.25">
      <c r="A189" s="6">
        <v>100536591</v>
      </c>
      <c r="B189" s="6" t="s">
        <v>179</v>
      </c>
      <c r="C189" s="6">
        <v>12</v>
      </c>
      <c r="D189" s="6">
        <v>192.43</v>
      </c>
      <c r="E189" s="6">
        <v>1</v>
      </c>
    </row>
    <row r="190" spans="1:5" x14ac:dyDescent="0.25">
      <c r="A190" s="6">
        <v>100549300</v>
      </c>
      <c r="B190" s="6" t="s">
        <v>180</v>
      </c>
      <c r="C190" s="6">
        <v>6</v>
      </c>
      <c r="D190" s="6">
        <v>154.46</v>
      </c>
      <c r="E190" s="6">
        <v>3</v>
      </c>
    </row>
    <row r="191" spans="1:5" x14ac:dyDescent="0.25">
      <c r="A191" s="6">
        <v>100543243</v>
      </c>
      <c r="B191" s="6" t="s">
        <v>181</v>
      </c>
      <c r="C191" s="6">
        <v>6</v>
      </c>
      <c r="D191" s="6">
        <v>154.46</v>
      </c>
      <c r="E191" s="6">
        <v>2</v>
      </c>
    </row>
    <row r="192" spans="1:5" x14ac:dyDescent="0.25">
      <c r="B192" s="6" t="s">
        <v>182</v>
      </c>
    </row>
    <row r="193" spans="1:5" x14ac:dyDescent="0.25">
      <c r="A193" s="6">
        <v>100494159</v>
      </c>
      <c r="B193" s="6" t="s">
        <v>183</v>
      </c>
      <c r="C193" s="6">
        <v>6</v>
      </c>
      <c r="D193" s="6">
        <v>306.66000000000003</v>
      </c>
      <c r="E193" s="6">
        <v>1</v>
      </c>
    </row>
    <row r="194" spans="1:5" x14ac:dyDescent="0.25">
      <c r="A194" s="6">
        <v>100550724</v>
      </c>
      <c r="B194" s="6" t="s">
        <v>184</v>
      </c>
      <c r="C194" s="6">
        <v>6</v>
      </c>
      <c r="D194" s="6">
        <v>223.8</v>
      </c>
      <c r="E194" s="6">
        <v>2</v>
      </c>
    </row>
    <row r="195" spans="1:5" x14ac:dyDescent="0.25">
      <c r="A195" s="6">
        <v>100552961</v>
      </c>
      <c r="B195" s="6" t="s">
        <v>185</v>
      </c>
      <c r="C195" s="6">
        <v>12</v>
      </c>
      <c r="D195" s="6">
        <v>313.26</v>
      </c>
      <c r="E195" s="6">
        <v>1</v>
      </c>
    </row>
    <row r="196" spans="1:5" x14ac:dyDescent="0.25">
      <c r="A196" s="6">
        <v>100548557</v>
      </c>
      <c r="B196" s="6" t="s">
        <v>186</v>
      </c>
      <c r="C196" s="6">
        <v>6</v>
      </c>
      <c r="D196" s="6">
        <v>117.6</v>
      </c>
      <c r="E196" s="6">
        <v>6</v>
      </c>
    </row>
    <row r="197" spans="1:5" x14ac:dyDescent="0.25">
      <c r="B197" s="6" t="s">
        <v>187</v>
      </c>
    </row>
    <row r="198" spans="1:5" x14ac:dyDescent="0.25">
      <c r="A198" s="6">
        <v>100538035</v>
      </c>
      <c r="B198" s="6" t="s">
        <v>188</v>
      </c>
      <c r="C198" s="6">
        <v>12</v>
      </c>
      <c r="D198" s="6">
        <v>107.5</v>
      </c>
      <c r="E198" s="6">
        <v>3</v>
      </c>
    </row>
    <row r="199" spans="1:5" x14ac:dyDescent="0.25">
      <c r="A199" s="6">
        <v>100548975</v>
      </c>
      <c r="B199" s="6" t="s">
        <v>189</v>
      </c>
      <c r="C199" s="6">
        <v>12</v>
      </c>
      <c r="D199" s="6">
        <v>136.6</v>
      </c>
      <c r="E199" s="6">
        <v>12</v>
      </c>
    </row>
    <row r="200" spans="1:5" x14ac:dyDescent="0.25">
      <c r="A200" s="6">
        <v>100548974</v>
      </c>
      <c r="B200" s="6" t="s">
        <v>190</v>
      </c>
      <c r="C200" s="6">
        <v>12</v>
      </c>
      <c r="D200" s="6">
        <v>97.99</v>
      </c>
      <c r="E200" s="6">
        <v>3</v>
      </c>
    </row>
    <row r="201" spans="1:5" x14ac:dyDescent="0.25">
      <c r="A201" s="6">
        <v>100550621</v>
      </c>
      <c r="B201" s="6" t="s">
        <v>191</v>
      </c>
      <c r="C201" s="6">
        <v>6</v>
      </c>
      <c r="D201" s="6">
        <v>77.5</v>
      </c>
      <c r="E201" s="6">
        <v>6</v>
      </c>
    </row>
    <row r="202" spans="1:5" x14ac:dyDescent="0.25">
      <c r="A202" s="6">
        <v>100550622</v>
      </c>
      <c r="B202" s="6" t="s">
        <v>192</v>
      </c>
      <c r="C202" s="6">
        <v>6</v>
      </c>
      <c r="D202" s="6">
        <v>77.5</v>
      </c>
      <c r="E202" s="6">
        <v>6</v>
      </c>
    </row>
    <row r="203" spans="1:5" x14ac:dyDescent="0.25">
      <c r="B203" s="6" t="s">
        <v>193</v>
      </c>
    </row>
    <row r="204" spans="1:5" x14ac:dyDescent="0.25">
      <c r="A204" s="6">
        <v>100548870</v>
      </c>
      <c r="B204" s="6" t="s">
        <v>194</v>
      </c>
      <c r="C204" s="6">
        <v>12</v>
      </c>
      <c r="D204" s="6">
        <v>92.5</v>
      </c>
      <c r="E204" s="6">
        <v>3</v>
      </c>
    </row>
    <row r="205" spans="1:5" x14ac:dyDescent="0.25">
      <c r="A205" s="6">
        <f>100535512</f>
        <v>100535512</v>
      </c>
      <c r="B205" s="6" t="s">
        <v>195</v>
      </c>
      <c r="C205" s="6">
        <v>12</v>
      </c>
      <c r="D205" s="6">
        <v>153.80000000000001</v>
      </c>
      <c r="E205" s="6">
        <v>2</v>
      </c>
    </row>
    <row r="206" spans="1:5" x14ac:dyDescent="0.25">
      <c r="A206" s="6">
        <v>100551328</v>
      </c>
      <c r="B206" s="6" t="s">
        <v>196</v>
      </c>
      <c r="C206" s="6">
        <v>12</v>
      </c>
      <c r="D206" s="6">
        <v>153.80000000000001</v>
      </c>
      <c r="E206" s="6">
        <v>2</v>
      </c>
    </row>
    <row r="207" spans="1:5" x14ac:dyDescent="0.25">
      <c r="A207" s="6">
        <v>100535521</v>
      </c>
      <c r="B207" s="6" t="s">
        <v>197</v>
      </c>
      <c r="C207" s="6">
        <v>12</v>
      </c>
      <c r="D207" s="6">
        <v>153.80000000000001</v>
      </c>
      <c r="E207" s="6">
        <v>2</v>
      </c>
    </row>
    <row r="208" spans="1:5" x14ac:dyDescent="0.25">
      <c r="A208" s="6">
        <v>100551336</v>
      </c>
      <c r="B208" s="6" t="s">
        <v>198</v>
      </c>
      <c r="C208" s="6">
        <v>12</v>
      </c>
      <c r="D208" s="6">
        <v>153.80000000000001</v>
      </c>
      <c r="E208" s="6">
        <v>2</v>
      </c>
    </row>
    <row r="209" spans="1:5" x14ac:dyDescent="0.25">
      <c r="B209" s="6" t="s">
        <v>132</v>
      </c>
    </row>
    <row r="210" spans="1:5" x14ac:dyDescent="0.25">
      <c r="A210" s="6">
        <v>100545644</v>
      </c>
      <c r="B210" s="6" t="s">
        <v>199</v>
      </c>
      <c r="C210" s="6">
        <v>6</v>
      </c>
      <c r="D210" s="6">
        <v>435.5</v>
      </c>
      <c r="E210" s="6">
        <v>1</v>
      </c>
    </row>
    <row r="211" spans="1:5" x14ac:dyDescent="0.25">
      <c r="B211" s="6" t="s">
        <v>200</v>
      </c>
    </row>
    <row r="212" spans="1:5" x14ac:dyDescent="0.25">
      <c r="A212" s="6">
        <v>100547525</v>
      </c>
      <c r="B212" s="6" t="s">
        <v>201</v>
      </c>
      <c r="C212" s="6">
        <v>6</v>
      </c>
      <c r="D212" s="6">
        <v>219.25</v>
      </c>
      <c r="E212" s="6">
        <v>3</v>
      </c>
    </row>
    <row r="213" spans="1:5" x14ac:dyDescent="0.25">
      <c r="B213" s="6" t="s">
        <v>202</v>
      </c>
    </row>
    <row r="214" spans="1:5" x14ac:dyDescent="0.25">
      <c r="A214" s="6">
        <v>100546272</v>
      </c>
      <c r="B214" s="6" t="s">
        <v>203</v>
      </c>
      <c r="C214" s="6">
        <v>6</v>
      </c>
      <c r="D214" s="6">
        <v>121.55</v>
      </c>
      <c r="E214" s="6">
        <v>1</v>
      </c>
    </row>
    <row r="215" spans="1:5" x14ac:dyDescent="0.25">
      <c r="A215" s="6">
        <v>100543821</v>
      </c>
      <c r="B215" s="6" t="s">
        <v>204</v>
      </c>
      <c r="C215" s="6">
        <v>6</v>
      </c>
      <c r="D215" s="6">
        <v>121.55</v>
      </c>
      <c r="E215" s="6">
        <v>2</v>
      </c>
    </row>
    <row r="216" spans="1:5" x14ac:dyDescent="0.25">
      <c r="A216" s="6">
        <v>100546317</v>
      </c>
      <c r="B216" s="6" t="s">
        <v>205</v>
      </c>
      <c r="C216" s="6">
        <v>6</v>
      </c>
      <c r="D216" s="6">
        <v>121.55</v>
      </c>
      <c r="E216" s="6">
        <v>2</v>
      </c>
    </row>
    <row r="217" spans="1:5" x14ac:dyDescent="0.25">
      <c r="B217" s="6" t="s">
        <v>4211</v>
      </c>
    </row>
    <row r="218" spans="1:5" x14ac:dyDescent="0.25">
      <c r="A218" s="6">
        <v>100548869</v>
      </c>
      <c r="B218" s="6" t="s">
        <v>206</v>
      </c>
      <c r="C218" s="6">
        <v>8</v>
      </c>
      <c r="D218" s="6">
        <v>145.30000000000001</v>
      </c>
      <c r="E218" s="6">
        <v>8</v>
      </c>
    </row>
    <row r="219" spans="1:5" x14ac:dyDescent="0.25">
      <c r="A219" s="6">
        <v>100516750</v>
      </c>
      <c r="B219" s="6" t="s">
        <v>207</v>
      </c>
      <c r="C219" s="6">
        <v>6</v>
      </c>
      <c r="D219" s="6">
        <v>142.68</v>
      </c>
      <c r="E219" s="6">
        <v>2</v>
      </c>
    </row>
    <row r="220" spans="1:5" x14ac:dyDescent="0.25">
      <c r="A220" s="6">
        <v>100544262</v>
      </c>
      <c r="B220" s="6" t="s">
        <v>208</v>
      </c>
      <c r="C220" s="6">
        <v>6</v>
      </c>
      <c r="D220" s="6">
        <v>222.12</v>
      </c>
      <c r="E220" s="6">
        <v>1</v>
      </c>
    </row>
    <row r="221" spans="1:5" x14ac:dyDescent="0.25">
      <c r="A221" s="6">
        <v>7416</v>
      </c>
      <c r="B221" s="6" t="s">
        <v>209</v>
      </c>
      <c r="C221" s="6">
        <v>6</v>
      </c>
      <c r="D221" s="6">
        <v>140.11000000000001</v>
      </c>
      <c r="E221" s="6">
        <v>3</v>
      </c>
    </row>
    <row r="222" spans="1:5" x14ac:dyDescent="0.25">
      <c r="A222" s="6">
        <v>7094</v>
      </c>
      <c r="B222" s="6" t="s">
        <v>210</v>
      </c>
      <c r="C222" s="6">
        <v>6</v>
      </c>
      <c r="D222" s="6">
        <v>140.11000000000001</v>
      </c>
      <c r="E222" s="6">
        <v>3</v>
      </c>
    </row>
    <row r="223" spans="1:5" x14ac:dyDescent="0.25">
      <c r="A223" s="6">
        <v>22122</v>
      </c>
      <c r="B223" s="6" t="s">
        <v>211</v>
      </c>
      <c r="C223" s="6">
        <v>6</v>
      </c>
      <c r="D223" s="6">
        <v>129</v>
      </c>
      <c r="E223" s="6">
        <v>2</v>
      </c>
    </row>
    <row r="224" spans="1:5" x14ac:dyDescent="0.25">
      <c r="A224" s="6">
        <v>26555</v>
      </c>
      <c r="B224" s="6" t="s">
        <v>212</v>
      </c>
      <c r="C224" s="6">
        <v>12</v>
      </c>
      <c r="D224" s="6">
        <v>126.26</v>
      </c>
      <c r="E224" s="6">
        <v>2</v>
      </c>
    </row>
    <row r="225" spans="1:5" x14ac:dyDescent="0.25">
      <c r="A225" s="6">
        <v>100495207</v>
      </c>
      <c r="B225" s="6" t="s">
        <v>213</v>
      </c>
      <c r="C225" s="6">
        <v>6</v>
      </c>
      <c r="D225" s="6">
        <v>129</v>
      </c>
      <c r="E225" s="6">
        <v>2</v>
      </c>
    </row>
    <row r="226" spans="1:5" x14ac:dyDescent="0.25">
      <c r="B226" s="6" t="s">
        <v>4212</v>
      </c>
    </row>
    <row r="227" spans="1:5" x14ac:dyDescent="0.25">
      <c r="A227" s="6">
        <v>100553278</v>
      </c>
      <c r="B227" s="6" t="s">
        <v>214</v>
      </c>
      <c r="C227" s="6">
        <v>6</v>
      </c>
      <c r="D227" s="6">
        <v>173.5</v>
      </c>
      <c r="E227" s="6">
        <v>2</v>
      </c>
    </row>
    <row r="228" spans="1:5" x14ac:dyDescent="0.25">
      <c r="B228" s="6" t="s">
        <v>4213</v>
      </c>
    </row>
    <row r="229" spans="1:5" x14ac:dyDescent="0.25">
      <c r="A229" s="6">
        <v>100545529</v>
      </c>
      <c r="B229" s="6" t="s">
        <v>215</v>
      </c>
      <c r="C229" s="6">
        <v>6</v>
      </c>
      <c r="D229" s="6">
        <v>353.76</v>
      </c>
      <c r="E229" s="6">
        <v>1</v>
      </c>
    </row>
    <row r="230" spans="1:5" x14ac:dyDescent="0.25">
      <c r="A230" s="6">
        <v>100545587</v>
      </c>
      <c r="B230" s="6" t="s">
        <v>216</v>
      </c>
      <c r="C230" s="6">
        <v>6</v>
      </c>
      <c r="D230" s="6">
        <v>353.76</v>
      </c>
      <c r="E230" s="6">
        <v>1</v>
      </c>
    </row>
    <row r="231" spans="1:5" x14ac:dyDescent="0.25">
      <c r="A231" s="6">
        <v>100546864</v>
      </c>
      <c r="B231" s="6" t="s">
        <v>217</v>
      </c>
      <c r="C231" s="6">
        <v>6</v>
      </c>
      <c r="D231" s="6">
        <v>349.12</v>
      </c>
      <c r="E231" s="6">
        <v>1</v>
      </c>
    </row>
    <row r="232" spans="1:5" x14ac:dyDescent="0.25">
      <c r="B232" s="6" t="s">
        <v>4214</v>
      </c>
    </row>
    <row r="233" spans="1:5" x14ac:dyDescent="0.25">
      <c r="A233" s="6">
        <v>100545530</v>
      </c>
      <c r="B233" s="6" t="s">
        <v>218</v>
      </c>
      <c r="C233" s="6">
        <v>6</v>
      </c>
      <c r="D233" s="6">
        <v>310.20999999999998</v>
      </c>
      <c r="E233" s="6">
        <v>1</v>
      </c>
    </row>
    <row r="234" spans="1:5" x14ac:dyDescent="0.25">
      <c r="B234" s="6" t="s">
        <v>4215</v>
      </c>
    </row>
    <row r="235" spans="1:5" x14ac:dyDescent="0.25">
      <c r="A235" s="6">
        <v>100545501</v>
      </c>
      <c r="B235" s="6" t="s">
        <v>219</v>
      </c>
      <c r="C235" s="6">
        <v>12</v>
      </c>
      <c r="D235" s="6">
        <v>225.55</v>
      </c>
      <c r="E235" s="6">
        <v>1</v>
      </c>
    </row>
    <row r="236" spans="1:5" x14ac:dyDescent="0.25">
      <c r="A236" s="6">
        <v>100544871</v>
      </c>
      <c r="B236" s="6" t="s">
        <v>220</v>
      </c>
      <c r="C236" s="6">
        <v>12</v>
      </c>
      <c r="D236" s="6">
        <v>225.55</v>
      </c>
      <c r="E236" s="6">
        <v>1</v>
      </c>
    </row>
    <row r="237" spans="1:5" x14ac:dyDescent="0.25">
      <c r="B237" s="6" t="s">
        <v>4216</v>
      </c>
    </row>
    <row r="238" spans="1:5" x14ac:dyDescent="0.25">
      <c r="A238" s="6">
        <v>100544877</v>
      </c>
      <c r="B238" s="6" t="s">
        <v>221</v>
      </c>
      <c r="C238" s="6">
        <v>6</v>
      </c>
      <c r="D238" s="6">
        <v>244.14</v>
      </c>
      <c r="E238" s="6">
        <v>1</v>
      </c>
    </row>
    <row r="239" spans="1:5" x14ac:dyDescent="0.25">
      <c r="B239" s="6" t="s">
        <v>4217</v>
      </c>
    </row>
    <row r="240" spans="1:5" x14ac:dyDescent="0.25">
      <c r="A240" s="6">
        <v>100549538</v>
      </c>
      <c r="B240" s="6" t="s">
        <v>222</v>
      </c>
      <c r="C240" s="6">
        <v>12</v>
      </c>
      <c r="D240" s="6">
        <v>448.2</v>
      </c>
      <c r="E240" s="6">
        <v>3</v>
      </c>
    </row>
    <row r="241" spans="1:5" x14ac:dyDescent="0.25">
      <c r="A241" s="6">
        <v>100523415</v>
      </c>
      <c r="B241" s="6" t="s">
        <v>223</v>
      </c>
      <c r="C241" s="6">
        <v>12</v>
      </c>
      <c r="D241" s="6">
        <v>249.75</v>
      </c>
      <c r="E241" s="6">
        <v>1</v>
      </c>
    </row>
    <row r="242" spans="1:5" x14ac:dyDescent="0.25">
      <c r="A242" s="6">
        <v>100523440</v>
      </c>
      <c r="B242" s="6" t="s">
        <v>224</v>
      </c>
      <c r="C242" s="6">
        <v>12</v>
      </c>
      <c r="D242" s="6">
        <v>270</v>
      </c>
      <c r="E242" s="6">
        <v>3</v>
      </c>
    </row>
    <row r="243" spans="1:5" x14ac:dyDescent="0.25">
      <c r="A243" s="6">
        <v>100548685</v>
      </c>
      <c r="B243" s="6" t="s">
        <v>225</v>
      </c>
      <c r="C243" s="6">
        <v>6</v>
      </c>
      <c r="D243" s="6">
        <v>581.1</v>
      </c>
      <c r="E243" s="6">
        <v>1</v>
      </c>
    </row>
    <row r="244" spans="1:5" x14ac:dyDescent="0.25">
      <c r="A244" s="6">
        <v>100550516</v>
      </c>
      <c r="B244" s="6" t="s">
        <v>226</v>
      </c>
      <c r="C244" s="6">
        <v>12</v>
      </c>
      <c r="D244" s="6">
        <v>427.1</v>
      </c>
      <c r="E244" s="6">
        <v>1</v>
      </c>
    </row>
    <row r="245" spans="1:5" x14ac:dyDescent="0.25">
      <c r="A245" s="6">
        <v>100549539</v>
      </c>
      <c r="B245" s="6" t="s">
        <v>227</v>
      </c>
      <c r="C245" s="6">
        <v>12</v>
      </c>
      <c r="D245" s="6">
        <v>440.1</v>
      </c>
      <c r="E245" s="6">
        <v>12</v>
      </c>
    </row>
    <row r="246" spans="1:5" x14ac:dyDescent="0.25">
      <c r="A246" s="6">
        <v>100493789</v>
      </c>
      <c r="B246" s="6" t="s">
        <v>228</v>
      </c>
      <c r="C246" s="6">
        <v>6</v>
      </c>
      <c r="D246" s="6">
        <v>396.81</v>
      </c>
      <c r="E246" s="6">
        <v>1</v>
      </c>
    </row>
    <row r="247" spans="1:5" x14ac:dyDescent="0.25">
      <c r="A247" s="6">
        <v>100553234</v>
      </c>
      <c r="B247" s="6" t="s">
        <v>228</v>
      </c>
      <c r="C247" s="6">
        <v>12</v>
      </c>
      <c r="D247" s="6">
        <v>369.9</v>
      </c>
      <c r="E247" s="6">
        <v>12</v>
      </c>
    </row>
    <row r="248" spans="1:5" x14ac:dyDescent="0.25">
      <c r="A248" s="6">
        <v>100548684</v>
      </c>
      <c r="B248" s="6" t="s">
        <v>229</v>
      </c>
      <c r="C248" s="6">
        <v>6</v>
      </c>
      <c r="D248" s="6">
        <v>507</v>
      </c>
      <c r="E248" s="6">
        <v>2</v>
      </c>
    </row>
    <row r="249" spans="1:5" x14ac:dyDescent="0.25">
      <c r="B249" s="6" t="s">
        <v>4218</v>
      </c>
    </row>
    <row r="250" spans="1:5" x14ac:dyDescent="0.25">
      <c r="A250" s="6">
        <v>45496</v>
      </c>
      <c r="B250" s="6" t="s">
        <v>230</v>
      </c>
      <c r="C250" s="6">
        <v>6</v>
      </c>
      <c r="D250" s="6">
        <v>216.5</v>
      </c>
      <c r="E250" s="6">
        <v>2</v>
      </c>
    </row>
    <row r="251" spans="1:5" x14ac:dyDescent="0.25">
      <c r="A251" s="6">
        <v>4500</v>
      </c>
      <c r="B251" s="6" t="s">
        <v>231</v>
      </c>
      <c r="C251" s="6">
        <v>6</v>
      </c>
      <c r="D251" s="6">
        <v>385</v>
      </c>
      <c r="E251" s="6">
        <v>1</v>
      </c>
    </row>
    <row r="252" spans="1:5" x14ac:dyDescent="0.25">
      <c r="A252" s="6">
        <v>45497</v>
      </c>
      <c r="B252" s="6" t="s">
        <v>232</v>
      </c>
      <c r="C252" s="6">
        <v>6</v>
      </c>
      <c r="D252" s="6">
        <v>216.5</v>
      </c>
      <c r="E252" s="6">
        <v>2</v>
      </c>
    </row>
    <row r="253" spans="1:5" x14ac:dyDescent="0.25">
      <c r="A253" s="6">
        <v>5245</v>
      </c>
      <c r="B253" s="6" t="s">
        <v>233</v>
      </c>
      <c r="C253" s="6">
        <v>6</v>
      </c>
      <c r="D253" s="6">
        <v>378</v>
      </c>
      <c r="E253" s="6">
        <v>1</v>
      </c>
    </row>
    <row r="254" spans="1:5" x14ac:dyDescent="0.25">
      <c r="B254" s="6" t="s">
        <v>4219</v>
      </c>
    </row>
    <row r="255" spans="1:5" x14ac:dyDescent="0.25">
      <c r="A255" s="6">
        <v>100545643</v>
      </c>
      <c r="B255" s="6" t="s">
        <v>234</v>
      </c>
      <c r="C255" s="6">
        <v>6</v>
      </c>
      <c r="D255" s="6">
        <v>403.1</v>
      </c>
      <c r="E255" s="6">
        <v>1</v>
      </c>
    </row>
    <row r="256" spans="1:5" x14ac:dyDescent="0.25">
      <c r="A256" s="6">
        <v>100545642</v>
      </c>
      <c r="B256" s="6" t="s">
        <v>235</v>
      </c>
      <c r="C256" s="6">
        <v>6</v>
      </c>
      <c r="D256" s="6">
        <v>403</v>
      </c>
      <c r="E256" s="6">
        <v>1</v>
      </c>
    </row>
    <row r="257" spans="1:5" x14ac:dyDescent="0.25">
      <c r="A257" s="6">
        <v>100545648</v>
      </c>
      <c r="B257" s="6" t="s">
        <v>236</v>
      </c>
      <c r="C257" s="6">
        <v>6</v>
      </c>
      <c r="D257" s="6">
        <v>497.9</v>
      </c>
      <c r="E257" s="6">
        <v>1</v>
      </c>
    </row>
    <row r="258" spans="1:5" x14ac:dyDescent="0.25">
      <c r="A258" s="6">
        <v>100549319</v>
      </c>
      <c r="B258" s="6" t="s">
        <v>237</v>
      </c>
      <c r="C258" s="6">
        <v>6</v>
      </c>
      <c r="D258" s="6">
        <v>326.3</v>
      </c>
      <c r="E258" s="6">
        <v>1</v>
      </c>
    </row>
    <row r="259" spans="1:5" x14ac:dyDescent="0.25">
      <c r="A259" s="6">
        <v>100548617</v>
      </c>
      <c r="B259" s="6" t="s">
        <v>238</v>
      </c>
      <c r="C259" s="6">
        <v>6</v>
      </c>
      <c r="D259" s="6">
        <v>326.3</v>
      </c>
      <c r="E259" s="6">
        <v>1</v>
      </c>
    </row>
    <row r="260" spans="1:5" x14ac:dyDescent="0.25">
      <c r="A260" s="6">
        <v>22614</v>
      </c>
      <c r="B260" s="6" t="s">
        <v>239</v>
      </c>
      <c r="C260" s="6">
        <v>6</v>
      </c>
      <c r="D260" s="6">
        <v>230.33</v>
      </c>
      <c r="E260" s="6">
        <v>1</v>
      </c>
    </row>
    <row r="261" spans="1:5" x14ac:dyDescent="0.25">
      <c r="A261" s="6">
        <v>100551347</v>
      </c>
      <c r="B261" s="6" t="s">
        <v>240</v>
      </c>
      <c r="C261" s="6">
        <v>6</v>
      </c>
      <c r="D261" s="6">
        <v>230.33</v>
      </c>
      <c r="E261" s="6">
        <v>3</v>
      </c>
    </row>
    <row r="262" spans="1:5" x14ac:dyDescent="0.25">
      <c r="A262" s="6">
        <v>100544896</v>
      </c>
      <c r="B262" s="6" t="s">
        <v>201</v>
      </c>
      <c r="C262" s="6">
        <v>6</v>
      </c>
      <c r="D262" s="6">
        <v>219.25</v>
      </c>
      <c r="E262" s="6">
        <v>1</v>
      </c>
    </row>
    <row r="263" spans="1:5" x14ac:dyDescent="0.25">
      <c r="A263" s="6">
        <v>22615</v>
      </c>
      <c r="B263" s="6" t="s">
        <v>241</v>
      </c>
      <c r="C263" s="6">
        <v>6</v>
      </c>
      <c r="D263" s="6">
        <v>230.33</v>
      </c>
      <c r="E263" s="6">
        <v>1</v>
      </c>
    </row>
    <row r="264" spans="1:5" x14ac:dyDescent="0.25">
      <c r="A264" s="6">
        <v>28130</v>
      </c>
      <c r="B264" s="6" t="s">
        <v>242</v>
      </c>
      <c r="C264" s="6">
        <v>6</v>
      </c>
      <c r="D264" s="6">
        <v>219.25</v>
      </c>
      <c r="E264" s="6">
        <v>1</v>
      </c>
    </row>
    <row r="265" spans="1:5" x14ac:dyDescent="0.25">
      <c r="A265" s="6">
        <v>100545749</v>
      </c>
      <c r="B265" s="6" t="s">
        <v>243</v>
      </c>
      <c r="C265" s="6">
        <v>6</v>
      </c>
      <c r="D265" s="6">
        <v>255.45</v>
      </c>
      <c r="E265" s="6">
        <v>1</v>
      </c>
    </row>
    <row r="266" spans="1:5" x14ac:dyDescent="0.25">
      <c r="A266" s="6">
        <v>100545747</v>
      </c>
      <c r="B266" s="6" t="s">
        <v>244</v>
      </c>
      <c r="C266" s="6">
        <v>6</v>
      </c>
      <c r="D266" s="6">
        <v>255.45</v>
      </c>
      <c r="E266" s="6">
        <v>1</v>
      </c>
    </row>
    <row r="267" spans="1:5" x14ac:dyDescent="0.25">
      <c r="A267" s="6">
        <v>100545750</v>
      </c>
      <c r="B267" s="6" t="s">
        <v>245</v>
      </c>
      <c r="C267" s="6">
        <v>6</v>
      </c>
      <c r="D267" s="6">
        <v>263.31</v>
      </c>
      <c r="E267" s="6">
        <v>1</v>
      </c>
    </row>
    <row r="268" spans="1:5" x14ac:dyDescent="0.25">
      <c r="A268" s="6">
        <v>100545748</v>
      </c>
      <c r="B268" s="6" t="s">
        <v>246</v>
      </c>
      <c r="C268" s="6">
        <v>6</v>
      </c>
      <c r="D268" s="6">
        <v>255.45</v>
      </c>
      <c r="E268" s="6">
        <v>1</v>
      </c>
    </row>
    <row r="269" spans="1:5" x14ac:dyDescent="0.25">
      <c r="A269" s="6">
        <v>100539388</v>
      </c>
      <c r="B269" s="6" t="s">
        <v>247</v>
      </c>
      <c r="C269" s="6">
        <v>6</v>
      </c>
      <c r="D269" s="6">
        <v>248.98</v>
      </c>
      <c r="E269" s="6">
        <v>1</v>
      </c>
    </row>
    <row r="270" spans="1:5" x14ac:dyDescent="0.25">
      <c r="A270" s="6">
        <v>100539409</v>
      </c>
      <c r="B270" s="6" t="s">
        <v>248</v>
      </c>
      <c r="C270" s="6">
        <v>6</v>
      </c>
      <c r="D270" s="6">
        <v>248.98</v>
      </c>
      <c r="E270" s="6">
        <v>1</v>
      </c>
    </row>
    <row r="271" spans="1:5" x14ac:dyDescent="0.25">
      <c r="B271" s="6" t="s">
        <v>4220</v>
      </c>
    </row>
    <row r="272" spans="1:5" x14ac:dyDescent="0.25">
      <c r="A272" s="6">
        <v>100529585</v>
      </c>
      <c r="B272" s="6" t="s">
        <v>249</v>
      </c>
      <c r="C272" s="6">
        <v>12</v>
      </c>
      <c r="D272" s="6">
        <v>616.57000000000005</v>
      </c>
      <c r="E272" s="6">
        <v>1</v>
      </c>
    </row>
    <row r="273" spans="1:5" x14ac:dyDescent="0.25">
      <c r="A273" s="6">
        <v>100543649</v>
      </c>
      <c r="B273" s="6" t="s">
        <v>250</v>
      </c>
      <c r="C273" s="6">
        <v>6</v>
      </c>
      <c r="D273" s="6" t="s">
        <v>251</v>
      </c>
      <c r="E273" s="6">
        <v>1</v>
      </c>
    </row>
    <row r="274" spans="1:5" x14ac:dyDescent="0.25">
      <c r="A274" s="6">
        <v>100544878</v>
      </c>
      <c r="B274" s="6" t="s">
        <v>252</v>
      </c>
      <c r="C274" s="6">
        <v>6</v>
      </c>
      <c r="D274" s="6">
        <v>366.73</v>
      </c>
      <c r="E274" s="6">
        <v>2</v>
      </c>
    </row>
    <row r="275" spans="1:5" x14ac:dyDescent="0.25">
      <c r="A275" s="6">
        <v>100545645</v>
      </c>
      <c r="B275" s="6" t="s">
        <v>253</v>
      </c>
      <c r="C275" s="6">
        <v>6</v>
      </c>
      <c r="D275" s="6">
        <v>442</v>
      </c>
      <c r="E275" s="6">
        <v>1</v>
      </c>
    </row>
    <row r="276" spans="1:5" x14ac:dyDescent="0.25">
      <c r="B276" s="6" t="s">
        <v>4221</v>
      </c>
    </row>
    <row r="277" spans="1:5" x14ac:dyDescent="0.25">
      <c r="A277" s="6">
        <v>100538027</v>
      </c>
      <c r="B277" s="6" t="s">
        <v>254</v>
      </c>
      <c r="C277" s="6">
        <v>12</v>
      </c>
      <c r="D277" s="6">
        <v>99.48</v>
      </c>
      <c r="E277" s="6">
        <v>3</v>
      </c>
    </row>
    <row r="278" spans="1:5" x14ac:dyDescent="0.25">
      <c r="A278" s="6">
        <v>100528785</v>
      </c>
      <c r="B278" s="6" t="s">
        <v>255</v>
      </c>
      <c r="C278" s="6">
        <v>6</v>
      </c>
      <c r="D278" s="6">
        <v>130.24</v>
      </c>
      <c r="E278" s="6">
        <v>3</v>
      </c>
    </row>
    <row r="279" spans="1:5" x14ac:dyDescent="0.25">
      <c r="A279" s="6">
        <v>100528793</v>
      </c>
      <c r="B279" s="6" t="s">
        <v>256</v>
      </c>
      <c r="C279" s="6">
        <v>6</v>
      </c>
      <c r="D279" s="6">
        <v>130.24</v>
      </c>
      <c r="E279" s="6">
        <v>3</v>
      </c>
    </row>
    <row r="280" spans="1:5" x14ac:dyDescent="0.25">
      <c r="A280" s="6">
        <v>100546452</v>
      </c>
      <c r="B280" s="6" t="s">
        <v>257</v>
      </c>
      <c r="C280" s="6">
        <v>12</v>
      </c>
      <c r="D280" s="6">
        <v>99.48</v>
      </c>
      <c r="E280" s="6">
        <v>3</v>
      </c>
    </row>
    <row r="281" spans="1:5" x14ac:dyDescent="0.25">
      <c r="A281" s="6">
        <v>100517883</v>
      </c>
      <c r="B281" s="6" t="s">
        <v>258</v>
      </c>
      <c r="C281" s="6">
        <v>12</v>
      </c>
      <c r="D281" s="6">
        <v>99.48</v>
      </c>
      <c r="E281" s="6">
        <v>3</v>
      </c>
    </row>
    <row r="282" spans="1:5" x14ac:dyDescent="0.25">
      <c r="A282" s="6">
        <v>100548206</v>
      </c>
      <c r="B282" s="6" t="s">
        <v>259</v>
      </c>
      <c r="C282" s="6">
        <v>6</v>
      </c>
      <c r="D282" s="6">
        <v>134.83000000000001</v>
      </c>
      <c r="E282" s="6">
        <v>3</v>
      </c>
    </row>
    <row r="283" spans="1:5" x14ac:dyDescent="0.25">
      <c r="A283" s="6">
        <v>100546706</v>
      </c>
      <c r="B283" s="6" t="s">
        <v>260</v>
      </c>
      <c r="C283" s="6">
        <v>12</v>
      </c>
      <c r="D283" s="6">
        <v>109.43</v>
      </c>
      <c r="E283" s="6">
        <v>3</v>
      </c>
    </row>
    <row r="284" spans="1:5" x14ac:dyDescent="0.25">
      <c r="A284" s="6">
        <v>100546707</v>
      </c>
      <c r="B284" s="6" t="s">
        <v>261</v>
      </c>
      <c r="C284" s="6">
        <v>12</v>
      </c>
      <c r="D284" s="6">
        <v>109.43</v>
      </c>
      <c r="E284" s="6">
        <v>3</v>
      </c>
    </row>
    <row r="285" spans="1:5" x14ac:dyDescent="0.25">
      <c r="A285" s="6">
        <v>100546849</v>
      </c>
      <c r="B285" s="6" t="s">
        <v>262</v>
      </c>
      <c r="C285" s="6">
        <v>12</v>
      </c>
      <c r="D285" s="6">
        <v>99.48</v>
      </c>
      <c r="E285" s="6">
        <v>3</v>
      </c>
    </row>
    <row r="286" spans="1:5" x14ac:dyDescent="0.25">
      <c r="B286" s="6" t="s">
        <v>4222</v>
      </c>
    </row>
    <row r="287" spans="1:5" x14ac:dyDescent="0.25">
      <c r="A287" s="6">
        <v>321</v>
      </c>
      <c r="B287" s="6" t="s">
        <v>263</v>
      </c>
      <c r="C287" s="6">
        <v>6</v>
      </c>
      <c r="D287" s="6">
        <v>173.5</v>
      </c>
      <c r="E287" s="6">
        <v>2</v>
      </c>
    </row>
    <row r="288" spans="1:5" x14ac:dyDescent="0.25">
      <c r="A288" s="6">
        <v>100483732</v>
      </c>
      <c r="B288" s="6" t="s">
        <v>264</v>
      </c>
      <c r="C288" s="6">
        <v>6</v>
      </c>
      <c r="D288" s="6">
        <v>156</v>
      </c>
      <c r="E288" s="6">
        <v>2</v>
      </c>
    </row>
    <row r="289" spans="1:5" x14ac:dyDescent="0.25">
      <c r="A289" s="6">
        <v>100547341</v>
      </c>
      <c r="B289" s="6" t="s">
        <v>265</v>
      </c>
      <c r="C289" s="6">
        <v>6</v>
      </c>
      <c r="D289" s="6">
        <v>226.58</v>
      </c>
      <c r="E289" s="6">
        <v>2</v>
      </c>
    </row>
    <row r="290" spans="1:5" x14ac:dyDescent="0.25">
      <c r="A290" s="6">
        <v>30909</v>
      </c>
      <c r="B290" s="6" t="s">
        <v>266</v>
      </c>
      <c r="C290" s="6">
        <v>6</v>
      </c>
      <c r="D290" s="6">
        <v>165.92</v>
      </c>
      <c r="E290" s="6">
        <v>2</v>
      </c>
    </row>
    <row r="291" spans="1:5" x14ac:dyDescent="0.25">
      <c r="A291" s="6">
        <v>320</v>
      </c>
      <c r="B291" s="6" t="s">
        <v>267</v>
      </c>
      <c r="C291" s="6">
        <v>6</v>
      </c>
      <c r="D291" s="6">
        <v>173.5</v>
      </c>
      <c r="E291" s="6">
        <v>1</v>
      </c>
    </row>
    <row r="292" spans="1:5" x14ac:dyDescent="0.25">
      <c r="B292" s="6" t="s">
        <v>4205</v>
      </c>
    </row>
    <row r="293" spans="1:5" x14ac:dyDescent="0.25">
      <c r="A293" s="6">
        <v>100517306</v>
      </c>
      <c r="B293" s="6" t="s">
        <v>268</v>
      </c>
      <c r="C293" s="6">
        <v>12</v>
      </c>
      <c r="D293" s="6">
        <v>111.14</v>
      </c>
      <c r="E293" s="6">
        <v>3</v>
      </c>
    </row>
    <row r="294" spans="1:5" x14ac:dyDescent="0.25">
      <c r="A294" s="6">
        <v>100517314</v>
      </c>
      <c r="B294" s="6" t="s">
        <v>269</v>
      </c>
      <c r="C294" s="6">
        <v>12</v>
      </c>
      <c r="D294" s="6">
        <v>111.14</v>
      </c>
      <c r="E294" s="6">
        <v>3</v>
      </c>
    </row>
    <row r="295" spans="1:5" x14ac:dyDescent="0.25">
      <c r="B295" s="6" t="s">
        <v>4223</v>
      </c>
    </row>
    <row r="296" spans="1:5" x14ac:dyDescent="0.25">
      <c r="A296" s="6">
        <v>100547629</v>
      </c>
      <c r="B296" s="6" t="s">
        <v>270</v>
      </c>
      <c r="C296" s="6">
        <v>12</v>
      </c>
      <c r="D296" s="6">
        <v>344.63</v>
      </c>
      <c r="E296" s="6">
        <v>1</v>
      </c>
    </row>
    <row r="297" spans="1:5" x14ac:dyDescent="0.25">
      <c r="A297" s="6">
        <v>100544876</v>
      </c>
      <c r="B297" s="6" t="s">
        <v>271</v>
      </c>
      <c r="C297" s="6">
        <v>12</v>
      </c>
      <c r="D297" s="6">
        <v>344.63</v>
      </c>
      <c r="E297" s="6">
        <v>1</v>
      </c>
    </row>
    <row r="298" spans="1:5" x14ac:dyDescent="0.25">
      <c r="B298" s="6" t="s">
        <v>4224</v>
      </c>
    </row>
    <row r="299" spans="1:5" x14ac:dyDescent="0.25">
      <c r="A299" s="6">
        <v>100544146</v>
      </c>
      <c r="B299" s="6" t="s">
        <v>272</v>
      </c>
      <c r="C299" s="6">
        <v>6</v>
      </c>
      <c r="D299" s="6">
        <v>177.6</v>
      </c>
      <c r="E299" s="6">
        <v>2</v>
      </c>
    </row>
    <row r="300" spans="1:5" x14ac:dyDescent="0.25">
      <c r="A300" s="6">
        <v>100544145</v>
      </c>
      <c r="B300" s="6" t="s">
        <v>273</v>
      </c>
      <c r="C300" s="6">
        <v>6</v>
      </c>
      <c r="D300" s="6">
        <v>177.6</v>
      </c>
      <c r="E300" s="6">
        <v>2</v>
      </c>
    </row>
    <row r="301" spans="1:5" x14ac:dyDescent="0.25">
      <c r="B301" s="6" t="s">
        <v>4225</v>
      </c>
    </row>
    <row r="302" spans="1:5" x14ac:dyDescent="0.25">
      <c r="A302" s="6">
        <v>66802</v>
      </c>
      <c r="B302" s="6" t="s">
        <v>274</v>
      </c>
      <c r="C302" s="6">
        <v>6</v>
      </c>
      <c r="D302" s="6">
        <v>575.9</v>
      </c>
      <c r="E302" s="6">
        <v>1</v>
      </c>
    </row>
    <row r="303" spans="1:5" x14ac:dyDescent="0.25">
      <c r="A303" s="6">
        <v>100545547</v>
      </c>
      <c r="B303" s="6" t="s">
        <v>275</v>
      </c>
      <c r="C303" s="6">
        <v>6</v>
      </c>
      <c r="D303" s="6">
        <v>293.06</v>
      </c>
      <c r="E303" s="6">
        <v>2</v>
      </c>
    </row>
    <row r="304" spans="1:5" x14ac:dyDescent="0.25">
      <c r="A304" s="6">
        <v>100545549</v>
      </c>
      <c r="B304" s="6" t="s">
        <v>276</v>
      </c>
      <c r="C304" s="6">
        <v>6</v>
      </c>
      <c r="D304" s="6">
        <v>293.06</v>
      </c>
      <c r="E304" s="6">
        <v>2</v>
      </c>
    </row>
    <row r="305" spans="1:5" x14ac:dyDescent="0.25">
      <c r="A305" s="6">
        <v>100544872</v>
      </c>
      <c r="B305" s="6" t="s">
        <v>277</v>
      </c>
      <c r="C305" s="6">
        <v>6</v>
      </c>
      <c r="D305" s="6">
        <v>281.61</v>
      </c>
      <c r="E305" s="6">
        <v>1</v>
      </c>
    </row>
    <row r="306" spans="1:5" x14ac:dyDescent="0.25">
      <c r="A306" s="6">
        <v>100544874</v>
      </c>
      <c r="B306" s="6" t="s">
        <v>278</v>
      </c>
      <c r="C306" s="6">
        <v>6</v>
      </c>
      <c r="D306" s="6">
        <v>281.61</v>
      </c>
      <c r="E306" s="6">
        <v>1</v>
      </c>
    </row>
    <row r="307" spans="1:5" x14ac:dyDescent="0.25">
      <c r="A307" s="6">
        <v>100545757</v>
      </c>
      <c r="B307" s="6" t="s">
        <v>279</v>
      </c>
      <c r="C307" s="6">
        <v>6</v>
      </c>
      <c r="D307" s="6">
        <v>306.58999999999997</v>
      </c>
      <c r="E307" s="6">
        <v>1</v>
      </c>
    </row>
    <row r="308" spans="1:5" x14ac:dyDescent="0.25">
      <c r="A308" s="6">
        <v>100545758</v>
      </c>
      <c r="B308" s="6" t="s">
        <v>280</v>
      </c>
      <c r="C308" s="6">
        <v>6</v>
      </c>
      <c r="D308" s="6">
        <v>306.58999999999997</v>
      </c>
      <c r="E308" s="6">
        <v>1</v>
      </c>
    </row>
    <row r="309" spans="1:5" x14ac:dyDescent="0.25">
      <c r="A309" s="6">
        <v>100544256</v>
      </c>
      <c r="B309" s="6" t="s">
        <v>281</v>
      </c>
      <c r="C309" s="6">
        <v>6</v>
      </c>
      <c r="D309" s="6">
        <v>245.7</v>
      </c>
      <c r="E309" s="6">
        <v>1</v>
      </c>
    </row>
    <row r="310" spans="1:5" x14ac:dyDescent="0.25">
      <c r="A310" s="6">
        <v>100549321</v>
      </c>
      <c r="B310" s="6" t="s">
        <v>282</v>
      </c>
      <c r="C310" s="6">
        <v>6</v>
      </c>
      <c r="D310" s="6">
        <v>245.7</v>
      </c>
      <c r="E310" s="6">
        <v>1</v>
      </c>
    </row>
    <row r="311" spans="1:5" x14ac:dyDescent="0.25">
      <c r="A311" s="6">
        <v>100544258</v>
      </c>
      <c r="B311" s="6" t="s">
        <v>283</v>
      </c>
      <c r="C311" s="6">
        <v>6</v>
      </c>
      <c r="D311" s="6">
        <v>245.7</v>
      </c>
      <c r="E311" s="6">
        <v>1</v>
      </c>
    </row>
    <row r="312" spans="1:5" x14ac:dyDescent="0.25">
      <c r="A312" s="6">
        <v>100544432</v>
      </c>
      <c r="B312" s="6" t="s">
        <v>284</v>
      </c>
      <c r="C312" s="6">
        <v>6</v>
      </c>
      <c r="D312" s="6">
        <v>552.5</v>
      </c>
      <c r="E312" s="6">
        <v>1</v>
      </c>
    </row>
    <row r="313" spans="1:5" x14ac:dyDescent="0.25">
      <c r="B313" s="6" t="s">
        <v>4226</v>
      </c>
    </row>
    <row r="314" spans="1:5" x14ac:dyDescent="0.25">
      <c r="A314" s="6">
        <v>100545764</v>
      </c>
      <c r="B314" s="6" t="s">
        <v>285</v>
      </c>
      <c r="C314" s="6">
        <v>6</v>
      </c>
      <c r="D314" s="6">
        <v>322.67</v>
      </c>
      <c r="E314" s="6">
        <v>1</v>
      </c>
    </row>
    <row r="315" spans="1:5" x14ac:dyDescent="0.25">
      <c r="A315" s="6">
        <v>100545766</v>
      </c>
      <c r="B315" s="6" t="s">
        <v>286</v>
      </c>
      <c r="C315" s="6">
        <v>6</v>
      </c>
      <c r="D315" s="6">
        <v>322.67</v>
      </c>
      <c r="E315" s="6">
        <v>1</v>
      </c>
    </row>
    <row r="316" spans="1:5" x14ac:dyDescent="0.25">
      <c r="B316" s="6" t="s">
        <v>4227</v>
      </c>
    </row>
    <row r="317" spans="1:5" x14ac:dyDescent="0.25">
      <c r="A317" s="6">
        <v>100544247</v>
      </c>
      <c r="B317" s="6" t="s">
        <v>287</v>
      </c>
      <c r="C317" s="6">
        <v>6</v>
      </c>
      <c r="D317" s="6">
        <v>374.4</v>
      </c>
      <c r="E317" s="6">
        <v>1</v>
      </c>
    </row>
    <row r="318" spans="1:5" x14ac:dyDescent="0.25">
      <c r="B318" s="6" t="s">
        <v>4207</v>
      </c>
    </row>
    <row r="319" spans="1:5" x14ac:dyDescent="0.25">
      <c r="A319" s="6">
        <v>100527053</v>
      </c>
      <c r="B319" s="6" t="s">
        <v>288</v>
      </c>
      <c r="C319" s="6">
        <v>12</v>
      </c>
      <c r="D319" s="6">
        <v>420.82</v>
      </c>
      <c r="E319" s="6">
        <v>1</v>
      </c>
    </row>
    <row r="320" spans="1:5" x14ac:dyDescent="0.25">
      <c r="B320" s="6" t="s">
        <v>289</v>
      </c>
    </row>
    <row r="321" spans="1:5" x14ac:dyDescent="0.25">
      <c r="A321" s="6">
        <v>100552953</v>
      </c>
      <c r="B321" s="6" t="s">
        <v>290</v>
      </c>
      <c r="C321" s="6">
        <v>12</v>
      </c>
      <c r="D321" s="6">
        <v>200.1</v>
      </c>
      <c r="E321" s="6">
        <v>2</v>
      </c>
    </row>
    <row r="322" spans="1:5" x14ac:dyDescent="0.25">
      <c r="A322" s="6">
        <v>100552945</v>
      </c>
      <c r="B322" s="6" t="s">
        <v>291</v>
      </c>
      <c r="C322" s="6">
        <v>12</v>
      </c>
      <c r="D322" s="6">
        <v>200.1</v>
      </c>
      <c r="E322" s="6">
        <v>2</v>
      </c>
    </row>
    <row r="323" spans="1:5" x14ac:dyDescent="0.25">
      <c r="A323" s="6">
        <v>25025</v>
      </c>
      <c r="B323" s="6" t="s">
        <v>292</v>
      </c>
      <c r="C323" s="6">
        <v>6</v>
      </c>
      <c r="D323" s="6">
        <v>162.5</v>
      </c>
      <c r="E323" s="6">
        <v>3</v>
      </c>
    </row>
    <row r="324" spans="1:5" x14ac:dyDescent="0.25">
      <c r="A324" s="6">
        <v>22250</v>
      </c>
      <c r="B324" s="6" t="s">
        <v>293</v>
      </c>
      <c r="C324" s="6">
        <v>12</v>
      </c>
      <c r="D324" s="6">
        <v>178.1</v>
      </c>
      <c r="E324" s="6">
        <v>2</v>
      </c>
    </row>
    <row r="325" spans="1:5" x14ac:dyDescent="0.25">
      <c r="A325" s="6">
        <v>23882</v>
      </c>
      <c r="B325" s="6" t="s">
        <v>294</v>
      </c>
      <c r="C325" s="6">
        <v>6</v>
      </c>
      <c r="D325" s="6">
        <v>162.5</v>
      </c>
      <c r="E325" s="6">
        <v>2</v>
      </c>
    </row>
    <row r="326" spans="1:5" x14ac:dyDescent="0.25">
      <c r="A326" s="6">
        <v>22249</v>
      </c>
      <c r="B326" s="6" t="s">
        <v>295</v>
      </c>
      <c r="C326" s="6">
        <v>12</v>
      </c>
      <c r="D326" s="6">
        <v>178.1</v>
      </c>
      <c r="E326" s="6">
        <v>2</v>
      </c>
    </row>
    <row r="327" spans="1:5" x14ac:dyDescent="0.25">
      <c r="B327" s="6" t="s">
        <v>296</v>
      </c>
    </row>
    <row r="328" spans="1:5" x14ac:dyDescent="0.25">
      <c r="A328" s="6">
        <v>100524274</v>
      </c>
      <c r="B328" s="6" t="s">
        <v>297</v>
      </c>
      <c r="C328" s="6">
        <v>12</v>
      </c>
      <c r="D328" s="6">
        <v>167.7</v>
      </c>
      <c r="E328" s="6">
        <v>1</v>
      </c>
    </row>
    <row r="329" spans="1:5" x14ac:dyDescent="0.25">
      <c r="A329" s="6">
        <v>100546283</v>
      </c>
      <c r="B329" s="6" t="s">
        <v>297</v>
      </c>
      <c r="C329" s="6">
        <v>12</v>
      </c>
      <c r="D329" s="6">
        <v>167.7</v>
      </c>
      <c r="E329" s="6">
        <v>2</v>
      </c>
    </row>
    <row r="330" spans="1:5" x14ac:dyDescent="0.25">
      <c r="B330" s="6" t="s">
        <v>298</v>
      </c>
    </row>
    <row r="331" spans="1:5" x14ac:dyDescent="0.25">
      <c r="A331" s="6">
        <v>100548066</v>
      </c>
      <c r="B331" s="6" t="s">
        <v>299</v>
      </c>
      <c r="C331" s="6">
        <v>12</v>
      </c>
      <c r="D331" s="6">
        <v>99.48</v>
      </c>
      <c r="E331" s="6">
        <v>12</v>
      </c>
    </row>
    <row r="332" spans="1:5" x14ac:dyDescent="0.25">
      <c r="A332" s="6">
        <v>100548064</v>
      </c>
      <c r="B332" s="6" t="s">
        <v>300</v>
      </c>
      <c r="C332" s="6">
        <v>12</v>
      </c>
      <c r="D332" s="6">
        <v>99.48</v>
      </c>
      <c r="E332" s="6">
        <v>12</v>
      </c>
    </row>
    <row r="333" spans="1:5" x14ac:dyDescent="0.25">
      <c r="A333" s="6">
        <v>100548067</v>
      </c>
      <c r="B333" s="6" t="s">
        <v>301</v>
      </c>
      <c r="C333" s="6">
        <v>12</v>
      </c>
      <c r="D333" s="6">
        <v>99.48</v>
      </c>
      <c r="E333" s="6">
        <v>12</v>
      </c>
    </row>
    <row r="334" spans="1:5" x14ac:dyDescent="0.25">
      <c r="A334" s="6">
        <v>100548068</v>
      </c>
      <c r="B334" s="6" t="s">
        <v>302</v>
      </c>
      <c r="C334" s="6">
        <v>12</v>
      </c>
      <c r="D334" s="6">
        <v>99.48</v>
      </c>
      <c r="E334" s="6">
        <v>12</v>
      </c>
    </row>
    <row r="335" spans="1:5" x14ac:dyDescent="0.25">
      <c r="B335" s="6" t="s">
        <v>303</v>
      </c>
    </row>
    <row r="336" spans="1:5" x14ac:dyDescent="0.25">
      <c r="A336" s="6">
        <v>100472734</v>
      </c>
      <c r="B336" s="6" t="s">
        <v>304</v>
      </c>
      <c r="C336" s="6">
        <v>12</v>
      </c>
      <c r="D336" s="6">
        <v>132.11000000000001</v>
      </c>
      <c r="E336" s="6">
        <v>3</v>
      </c>
    </row>
    <row r="337" spans="1:5" x14ac:dyDescent="0.25">
      <c r="A337" s="6">
        <v>100547755</v>
      </c>
      <c r="B337" s="6" t="s">
        <v>305</v>
      </c>
      <c r="C337" s="6">
        <v>12</v>
      </c>
      <c r="D337" s="6">
        <v>132.11000000000001</v>
      </c>
      <c r="E337" s="6">
        <v>3</v>
      </c>
    </row>
    <row r="338" spans="1:5" x14ac:dyDescent="0.25">
      <c r="A338" s="6">
        <v>100547754</v>
      </c>
      <c r="B338" s="6" t="s">
        <v>306</v>
      </c>
      <c r="C338" s="6">
        <v>12</v>
      </c>
      <c r="D338" s="6">
        <v>132.11000000000001</v>
      </c>
      <c r="E338" s="6">
        <v>3</v>
      </c>
    </row>
    <row r="339" spans="1:5" x14ac:dyDescent="0.25">
      <c r="B339" s="6" t="s">
        <v>307</v>
      </c>
    </row>
    <row r="340" spans="1:5" x14ac:dyDescent="0.25">
      <c r="A340" s="6">
        <v>100434324</v>
      </c>
      <c r="B340" s="6" t="s">
        <v>308</v>
      </c>
      <c r="C340" s="6">
        <v>6</v>
      </c>
      <c r="D340" s="6">
        <v>254.83</v>
      </c>
      <c r="E340" s="6">
        <v>1</v>
      </c>
    </row>
    <row r="341" spans="1:5" x14ac:dyDescent="0.25">
      <c r="A341" s="6">
        <v>100434295</v>
      </c>
      <c r="B341" s="6" t="s">
        <v>309</v>
      </c>
      <c r="C341" s="6">
        <v>6</v>
      </c>
      <c r="D341" s="6">
        <v>254.83</v>
      </c>
      <c r="E341" s="6">
        <v>1</v>
      </c>
    </row>
    <row r="342" spans="1:5" x14ac:dyDescent="0.25">
      <c r="A342" s="6">
        <v>100434332</v>
      </c>
      <c r="B342" s="6" t="s">
        <v>310</v>
      </c>
      <c r="C342" s="6">
        <v>6</v>
      </c>
      <c r="D342" s="6">
        <v>254.83</v>
      </c>
      <c r="E342" s="6">
        <v>2</v>
      </c>
    </row>
    <row r="343" spans="1:5" x14ac:dyDescent="0.25">
      <c r="A343" s="6">
        <v>100434367</v>
      </c>
      <c r="B343" s="6" t="s">
        <v>311</v>
      </c>
      <c r="C343" s="6">
        <v>6</v>
      </c>
      <c r="D343" s="6">
        <v>265.73</v>
      </c>
      <c r="E343" s="6">
        <v>1</v>
      </c>
    </row>
    <row r="344" spans="1:5" x14ac:dyDescent="0.25">
      <c r="A344" s="6">
        <v>100434316</v>
      </c>
      <c r="B344" s="6" t="s">
        <v>312</v>
      </c>
      <c r="C344" s="6">
        <v>6</v>
      </c>
      <c r="D344" s="6">
        <v>254.83</v>
      </c>
      <c r="E344" s="6">
        <v>1</v>
      </c>
    </row>
    <row r="345" spans="1:5" x14ac:dyDescent="0.25">
      <c r="A345" s="6">
        <v>100434287</v>
      </c>
      <c r="B345" s="6" t="s">
        <v>313</v>
      </c>
      <c r="C345" s="6">
        <v>6</v>
      </c>
      <c r="D345" s="6">
        <v>254.83</v>
      </c>
      <c r="E345" s="6">
        <v>1</v>
      </c>
    </row>
    <row r="346" spans="1:5" x14ac:dyDescent="0.25">
      <c r="B346" s="6" t="s">
        <v>314</v>
      </c>
    </row>
    <row r="347" spans="1:5" x14ac:dyDescent="0.25">
      <c r="A347" s="6">
        <v>100463731</v>
      </c>
      <c r="B347" s="6" t="s">
        <v>315</v>
      </c>
      <c r="C347" s="6">
        <v>12</v>
      </c>
      <c r="D347" s="6">
        <v>420.82</v>
      </c>
      <c r="E347" s="6">
        <v>1</v>
      </c>
    </row>
    <row r="348" spans="1:5" x14ac:dyDescent="0.25">
      <c r="A348" s="6">
        <v>22612</v>
      </c>
      <c r="B348" s="6" t="s">
        <v>316</v>
      </c>
      <c r="C348" s="6">
        <v>12</v>
      </c>
      <c r="D348" s="6">
        <v>420.82</v>
      </c>
      <c r="E348" s="6">
        <v>1</v>
      </c>
    </row>
    <row r="349" spans="1:5" x14ac:dyDescent="0.25">
      <c r="A349" s="6">
        <v>100467388</v>
      </c>
      <c r="B349" s="6" t="s">
        <v>317</v>
      </c>
      <c r="C349" s="6">
        <v>12</v>
      </c>
      <c r="D349" s="6">
        <v>420.82</v>
      </c>
      <c r="E349" s="6">
        <v>1</v>
      </c>
    </row>
    <row r="350" spans="1:5" x14ac:dyDescent="0.25">
      <c r="A350" s="6">
        <v>100535601</v>
      </c>
      <c r="B350" s="6" t="s">
        <v>318</v>
      </c>
      <c r="C350" s="6">
        <v>12</v>
      </c>
      <c r="D350" s="6">
        <v>420.82</v>
      </c>
      <c r="E350" s="6">
        <v>1</v>
      </c>
    </row>
    <row r="351" spans="1:5" x14ac:dyDescent="0.25">
      <c r="B351" s="6" t="s">
        <v>319</v>
      </c>
    </row>
    <row r="352" spans="1:5" x14ac:dyDescent="0.25">
      <c r="A352" s="6">
        <v>100472718</v>
      </c>
      <c r="B352" s="6" t="s">
        <v>320</v>
      </c>
      <c r="C352" s="6">
        <v>12</v>
      </c>
      <c r="D352" s="6">
        <v>132.11000000000001</v>
      </c>
      <c r="E352" s="6">
        <v>3</v>
      </c>
    </row>
    <row r="353" spans="1:5" x14ac:dyDescent="0.25">
      <c r="B353" s="6" t="s">
        <v>321</v>
      </c>
    </row>
    <row r="354" spans="1:5" x14ac:dyDescent="0.25">
      <c r="A354" s="6">
        <v>100545727</v>
      </c>
      <c r="B354" s="6" t="s">
        <v>322</v>
      </c>
      <c r="C354" s="6">
        <v>6</v>
      </c>
      <c r="D354" s="6">
        <v>341.8</v>
      </c>
      <c r="E354" s="6">
        <v>1</v>
      </c>
    </row>
    <row r="355" spans="1:5" x14ac:dyDescent="0.25">
      <c r="A355" s="6">
        <v>100548449</v>
      </c>
      <c r="B355" s="6" t="s">
        <v>322</v>
      </c>
      <c r="C355" s="6">
        <v>6</v>
      </c>
      <c r="D355" s="6">
        <v>341.8</v>
      </c>
      <c r="E355" s="6">
        <v>1</v>
      </c>
    </row>
    <row r="356" spans="1:5" x14ac:dyDescent="0.25">
      <c r="A356" s="6">
        <v>100545728</v>
      </c>
      <c r="B356" s="6" t="s">
        <v>323</v>
      </c>
      <c r="C356" s="6">
        <v>6</v>
      </c>
      <c r="D356" s="6">
        <v>322.13</v>
      </c>
      <c r="E356" s="6">
        <v>1</v>
      </c>
    </row>
    <row r="357" spans="1:5" x14ac:dyDescent="0.25">
      <c r="B357" s="6" t="s">
        <v>324</v>
      </c>
    </row>
    <row r="358" spans="1:5" x14ac:dyDescent="0.25">
      <c r="A358" s="6">
        <v>28138</v>
      </c>
      <c r="B358" s="6" t="s">
        <v>325</v>
      </c>
      <c r="C358" s="6">
        <v>6</v>
      </c>
      <c r="D358" s="6">
        <v>287.19</v>
      </c>
      <c r="E358" s="6">
        <v>1</v>
      </c>
    </row>
    <row r="359" spans="1:5" x14ac:dyDescent="0.25">
      <c r="A359" s="6">
        <v>100548133</v>
      </c>
      <c r="B359" s="6" t="s">
        <v>326</v>
      </c>
      <c r="C359" s="6">
        <v>6</v>
      </c>
      <c r="D359" s="6">
        <v>287.19</v>
      </c>
      <c r="E359" s="6">
        <v>3</v>
      </c>
    </row>
    <row r="360" spans="1:5" x14ac:dyDescent="0.25">
      <c r="A360" s="6">
        <v>100568200</v>
      </c>
      <c r="B360" s="6" t="s">
        <v>327</v>
      </c>
      <c r="C360" s="6">
        <v>6</v>
      </c>
      <c r="D360" s="6">
        <v>291.2</v>
      </c>
      <c r="E360" s="6">
        <v>1</v>
      </c>
    </row>
    <row r="361" spans="1:5" x14ac:dyDescent="0.25">
      <c r="A361" s="6">
        <v>100568808</v>
      </c>
      <c r="B361" s="6" t="s">
        <v>328</v>
      </c>
      <c r="C361" s="6">
        <v>6</v>
      </c>
      <c r="D361" s="6">
        <v>143</v>
      </c>
      <c r="E361" s="6">
        <v>1</v>
      </c>
    </row>
    <row r="362" spans="1:5" x14ac:dyDescent="0.25">
      <c r="A362" s="6">
        <v>100568226</v>
      </c>
      <c r="B362" s="6" t="s">
        <v>329</v>
      </c>
      <c r="C362" s="6">
        <v>6</v>
      </c>
      <c r="D362" s="6">
        <v>326.3</v>
      </c>
      <c r="E362" s="6">
        <v>1</v>
      </c>
    </row>
    <row r="363" spans="1:5" x14ac:dyDescent="0.25">
      <c r="A363" s="6">
        <v>100538781</v>
      </c>
      <c r="B363" s="6" t="s">
        <v>330</v>
      </c>
      <c r="C363" s="6">
        <v>6</v>
      </c>
      <c r="D363" s="6">
        <v>138.52000000000001</v>
      </c>
      <c r="E363" s="6">
        <v>2</v>
      </c>
    </row>
    <row r="364" spans="1:5" x14ac:dyDescent="0.25">
      <c r="A364" s="6">
        <v>100568197</v>
      </c>
      <c r="B364" s="6" t="s">
        <v>331</v>
      </c>
      <c r="C364" s="6">
        <v>6</v>
      </c>
      <c r="D364" s="6">
        <v>221</v>
      </c>
      <c r="E364" s="6">
        <v>1</v>
      </c>
    </row>
    <row r="365" spans="1:5" x14ac:dyDescent="0.25">
      <c r="A365" s="6">
        <v>100568189</v>
      </c>
      <c r="B365" s="6" t="s">
        <v>332</v>
      </c>
      <c r="C365" s="6">
        <v>6</v>
      </c>
      <c r="D365" s="6">
        <v>221</v>
      </c>
      <c r="E365" s="6">
        <v>1</v>
      </c>
    </row>
    <row r="366" spans="1:5" x14ac:dyDescent="0.25">
      <c r="B366" s="6" t="s">
        <v>333</v>
      </c>
    </row>
    <row r="367" spans="1:5" x14ac:dyDescent="0.25">
      <c r="A367" s="6">
        <v>100550745</v>
      </c>
      <c r="B367" s="6" t="s">
        <v>334</v>
      </c>
      <c r="C367" s="6">
        <v>6</v>
      </c>
      <c r="D367" s="6">
        <v>245.92</v>
      </c>
      <c r="E367" s="6">
        <v>6</v>
      </c>
    </row>
    <row r="368" spans="1:5" x14ac:dyDescent="0.25">
      <c r="A368" s="6">
        <v>100550748</v>
      </c>
      <c r="B368" s="6" t="s">
        <v>335</v>
      </c>
      <c r="C368" s="6">
        <v>6</v>
      </c>
      <c r="D368" s="6">
        <v>245.92</v>
      </c>
      <c r="E368" s="6">
        <v>3</v>
      </c>
    </row>
    <row r="369" spans="1:5" x14ac:dyDescent="0.25">
      <c r="A369" s="6">
        <v>100550746</v>
      </c>
      <c r="B369" s="6" t="s">
        <v>336</v>
      </c>
      <c r="C369" s="6">
        <v>6</v>
      </c>
      <c r="D369" s="6">
        <v>245.92</v>
      </c>
      <c r="E369" s="6">
        <v>3</v>
      </c>
    </row>
    <row r="370" spans="1:5" x14ac:dyDescent="0.25">
      <c r="A370" s="6">
        <v>100550754</v>
      </c>
      <c r="B370" s="6" t="s">
        <v>337</v>
      </c>
      <c r="C370" s="6">
        <v>6</v>
      </c>
      <c r="D370" s="6">
        <v>245.17</v>
      </c>
      <c r="E370" s="6">
        <v>3</v>
      </c>
    </row>
    <row r="371" spans="1:5" x14ac:dyDescent="0.25">
      <c r="B371" s="6" t="s">
        <v>338</v>
      </c>
    </row>
    <row r="372" spans="1:5" x14ac:dyDescent="0.25">
      <c r="B372" s="6" t="s">
        <v>4220</v>
      </c>
    </row>
    <row r="373" spans="1:5" x14ac:dyDescent="0.25">
      <c r="A373" s="6">
        <v>100545767</v>
      </c>
      <c r="B373" s="6" t="s">
        <v>339</v>
      </c>
      <c r="C373" s="6">
        <v>6</v>
      </c>
      <c r="D373" s="6">
        <v>615.05999999999995</v>
      </c>
      <c r="E373" s="6">
        <v>1</v>
      </c>
    </row>
    <row r="374" spans="1:5" x14ac:dyDescent="0.25">
      <c r="B374" s="6" t="s">
        <v>4221</v>
      </c>
    </row>
    <row r="375" spans="1:5" x14ac:dyDescent="0.25">
      <c r="A375" s="6">
        <v>33736</v>
      </c>
      <c r="B375" s="6" t="s">
        <v>340</v>
      </c>
      <c r="C375" s="6">
        <v>12</v>
      </c>
      <c r="D375" s="6">
        <v>152.5</v>
      </c>
      <c r="E375" s="6">
        <v>3</v>
      </c>
    </row>
    <row r="376" spans="1:5" x14ac:dyDescent="0.25">
      <c r="B376" s="6" t="s">
        <v>341</v>
      </c>
    </row>
    <row r="377" spans="1:5" x14ac:dyDescent="0.25">
      <c r="A377" s="6">
        <v>100551184</v>
      </c>
      <c r="B377" s="6" t="s">
        <v>342</v>
      </c>
      <c r="C377" s="6">
        <v>12</v>
      </c>
      <c r="D377" s="6">
        <v>195.43</v>
      </c>
      <c r="E377" s="6">
        <v>3</v>
      </c>
    </row>
    <row r="378" spans="1:5" x14ac:dyDescent="0.25">
      <c r="B378" s="6" t="s">
        <v>343</v>
      </c>
    </row>
    <row r="379" spans="1:5" x14ac:dyDescent="0.25">
      <c r="A379" s="6">
        <v>100546571</v>
      </c>
      <c r="B379" s="6" t="s">
        <v>344</v>
      </c>
      <c r="C379" s="6">
        <v>6</v>
      </c>
      <c r="D379" s="6">
        <v>275.31</v>
      </c>
      <c r="E379" s="6">
        <v>2</v>
      </c>
    </row>
    <row r="380" spans="1:5" x14ac:dyDescent="0.25">
      <c r="B380" s="6" t="s">
        <v>345</v>
      </c>
    </row>
    <row r="381" spans="1:5" x14ac:dyDescent="0.25">
      <c r="A381" s="6">
        <v>100544565</v>
      </c>
      <c r="B381" s="6" t="s">
        <v>346</v>
      </c>
      <c r="C381" s="6">
        <v>6</v>
      </c>
      <c r="D381" s="6">
        <v>289</v>
      </c>
      <c r="E381" s="6">
        <v>1</v>
      </c>
    </row>
    <row r="382" spans="1:5" x14ac:dyDescent="0.25">
      <c r="A382" s="6">
        <v>100544170</v>
      </c>
      <c r="B382" s="6" t="s">
        <v>347</v>
      </c>
      <c r="C382" s="6">
        <v>6</v>
      </c>
      <c r="D382" s="6">
        <v>322.94</v>
      </c>
      <c r="E382" s="6">
        <v>1</v>
      </c>
    </row>
    <row r="383" spans="1:5" x14ac:dyDescent="0.25">
      <c r="A383" s="6">
        <v>100544168</v>
      </c>
      <c r="B383" s="6" t="s">
        <v>348</v>
      </c>
      <c r="C383" s="6">
        <v>6</v>
      </c>
      <c r="D383" s="6">
        <v>270.76</v>
      </c>
      <c r="E383" s="6">
        <v>1</v>
      </c>
    </row>
    <row r="384" spans="1:5" x14ac:dyDescent="0.25">
      <c r="A384" s="6">
        <v>100544564</v>
      </c>
      <c r="B384" s="6" t="s">
        <v>349</v>
      </c>
      <c r="C384" s="6">
        <v>6</v>
      </c>
      <c r="D384" s="6">
        <v>288.44</v>
      </c>
      <c r="E384" s="6">
        <v>1</v>
      </c>
    </row>
    <row r="385" spans="1:5" x14ac:dyDescent="0.25">
      <c r="A385" s="6">
        <v>100546602</v>
      </c>
      <c r="B385" s="6" t="s">
        <v>350</v>
      </c>
      <c r="C385" s="6">
        <v>6</v>
      </c>
      <c r="D385" s="6">
        <v>308.92</v>
      </c>
      <c r="E385" s="6">
        <v>2</v>
      </c>
    </row>
    <row r="386" spans="1:5" x14ac:dyDescent="0.25">
      <c r="A386" s="6">
        <v>19483</v>
      </c>
      <c r="B386" s="6" t="s">
        <v>351</v>
      </c>
      <c r="C386" s="6">
        <v>6</v>
      </c>
      <c r="D386" s="6">
        <v>195.79</v>
      </c>
      <c r="E386" s="6">
        <v>1</v>
      </c>
    </row>
    <row r="387" spans="1:5" x14ac:dyDescent="0.25">
      <c r="B387" s="6" t="s">
        <v>352</v>
      </c>
    </row>
    <row r="388" spans="1:5" x14ac:dyDescent="0.25">
      <c r="B388" s="6" t="s">
        <v>353</v>
      </c>
    </row>
    <row r="389" spans="1:5" x14ac:dyDescent="0.25">
      <c r="A389" s="6">
        <v>20819</v>
      </c>
      <c r="B389" s="6" t="s">
        <v>354</v>
      </c>
      <c r="C389" s="6">
        <v>24</v>
      </c>
      <c r="D389" s="6">
        <v>102.74</v>
      </c>
      <c r="E389" s="6">
        <v>6</v>
      </c>
    </row>
    <row r="390" spans="1:5" x14ac:dyDescent="0.25">
      <c r="B390" s="6" t="s">
        <v>355</v>
      </c>
    </row>
    <row r="391" spans="1:5" x14ac:dyDescent="0.25">
      <c r="A391" s="6">
        <v>100545845</v>
      </c>
      <c r="B391" s="6" t="s">
        <v>356</v>
      </c>
      <c r="C391" s="6">
        <v>12</v>
      </c>
      <c r="D391" s="6">
        <v>53.73</v>
      </c>
      <c r="E391" s="6">
        <v>12</v>
      </c>
    </row>
    <row r="392" spans="1:5" x14ac:dyDescent="0.25">
      <c r="A392" s="6">
        <v>100545846</v>
      </c>
      <c r="B392" s="6" t="s">
        <v>357</v>
      </c>
      <c r="C392" s="6">
        <v>12</v>
      </c>
      <c r="D392" s="6">
        <v>53.73</v>
      </c>
      <c r="E392" s="6">
        <v>12</v>
      </c>
    </row>
    <row r="393" spans="1:5" x14ac:dyDescent="0.25">
      <c r="B393" s="6" t="s">
        <v>358</v>
      </c>
    </row>
    <row r="394" spans="1:5" x14ac:dyDescent="0.25">
      <c r="A394" s="6">
        <v>100543838</v>
      </c>
      <c r="B394" s="6" t="s">
        <v>359</v>
      </c>
      <c r="C394" s="6">
        <v>6</v>
      </c>
      <c r="D394" s="6">
        <v>102.74</v>
      </c>
      <c r="E394" s="6">
        <v>6</v>
      </c>
    </row>
    <row r="395" spans="1:5" x14ac:dyDescent="0.25">
      <c r="A395" s="6">
        <v>100543862</v>
      </c>
      <c r="B395" s="6" t="s">
        <v>360</v>
      </c>
      <c r="C395" s="6">
        <v>6</v>
      </c>
      <c r="D395" s="6">
        <v>102.74</v>
      </c>
      <c r="E395" s="6">
        <v>6</v>
      </c>
    </row>
    <row r="396" spans="1:5" x14ac:dyDescent="0.25">
      <c r="A396" s="6">
        <v>100543846</v>
      </c>
      <c r="B396" s="6" t="s">
        <v>361</v>
      </c>
      <c r="C396" s="6">
        <v>6</v>
      </c>
      <c r="D396" s="6">
        <v>102.74</v>
      </c>
      <c r="E396" s="6">
        <v>6</v>
      </c>
    </row>
    <row r="397" spans="1:5" x14ac:dyDescent="0.25">
      <c r="A397" s="6">
        <v>100543854</v>
      </c>
      <c r="B397" s="6" t="s">
        <v>362</v>
      </c>
      <c r="C397" s="6">
        <v>6</v>
      </c>
      <c r="D397" s="6">
        <v>105.43</v>
      </c>
      <c r="E397" s="6">
        <v>6</v>
      </c>
    </row>
    <row r="398" spans="1:5" x14ac:dyDescent="0.25">
      <c r="A398" s="6">
        <v>100543897</v>
      </c>
      <c r="B398" s="6" t="s">
        <v>363</v>
      </c>
      <c r="C398" s="6">
        <v>6</v>
      </c>
      <c r="D398" s="6">
        <v>102.74</v>
      </c>
      <c r="E398" s="6">
        <v>6</v>
      </c>
    </row>
    <row r="399" spans="1:5" x14ac:dyDescent="0.25">
      <c r="A399" s="6">
        <v>100543900</v>
      </c>
      <c r="B399" s="6" t="s">
        <v>364</v>
      </c>
      <c r="C399" s="6">
        <v>6</v>
      </c>
      <c r="D399" s="6">
        <v>102.74</v>
      </c>
      <c r="E399" s="6">
        <v>6</v>
      </c>
    </row>
    <row r="400" spans="1:5" x14ac:dyDescent="0.25">
      <c r="A400" s="6">
        <v>100543871</v>
      </c>
      <c r="B400" s="6" t="s">
        <v>365</v>
      </c>
      <c r="C400" s="6">
        <v>6</v>
      </c>
      <c r="D400" s="6">
        <v>102.74</v>
      </c>
      <c r="E400" s="6">
        <v>6</v>
      </c>
    </row>
    <row r="401" spans="1:5" x14ac:dyDescent="0.25">
      <c r="A401" s="6">
        <v>100543889</v>
      </c>
      <c r="B401" s="6" t="s">
        <v>366</v>
      </c>
      <c r="C401" s="6">
        <v>6</v>
      </c>
      <c r="D401" s="6">
        <v>102.74</v>
      </c>
      <c r="E401" s="6">
        <v>6</v>
      </c>
    </row>
    <row r="402" spans="1:5" x14ac:dyDescent="0.25">
      <c r="A402" s="6">
        <v>100547777</v>
      </c>
      <c r="B402" s="6" t="s">
        <v>367</v>
      </c>
      <c r="C402" s="6">
        <v>6</v>
      </c>
      <c r="D402" s="6">
        <v>111.07</v>
      </c>
      <c r="E402" s="6">
        <v>6</v>
      </c>
    </row>
    <row r="403" spans="1:5" x14ac:dyDescent="0.25">
      <c r="A403" s="6">
        <v>100547774</v>
      </c>
      <c r="B403" s="6" t="s">
        <v>368</v>
      </c>
      <c r="C403" s="6">
        <v>6</v>
      </c>
      <c r="D403" s="6">
        <v>111.07</v>
      </c>
      <c r="E403" s="6">
        <v>6</v>
      </c>
    </row>
    <row r="404" spans="1:5" x14ac:dyDescent="0.25">
      <c r="A404" s="6">
        <v>100547776</v>
      </c>
      <c r="B404" s="6" t="s">
        <v>369</v>
      </c>
      <c r="C404" s="6">
        <v>6</v>
      </c>
      <c r="D404" s="6">
        <v>111.07</v>
      </c>
      <c r="E404" s="6">
        <v>6</v>
      </c>
    </row>
    <row r="405" spans="1:5" x14ac:dyDescent="0.25">
      <c r="B405" s="6" t="s">
        <v>370</v>
      </c>
    </row>
    <row r="406" spans="1:5" x14ac:dyDescent="0.25">
      <c r="A406" s="6">
        <v>100548309</v>
      </c>
      <c r="B406" s="6" t="s">
        <v>371</v>
      </c>
      <c r="C406" s="6">
        <v>20</v>
      </c>
      <c r="D406" s="6">
        <v>65.64</v>
      </c>
      <c r="E406" s="6">
        <v>10</v>
      </c>
    </row>
    <row r="407" spans="1:5" x14ac:dyDescent="0.25">
      <c r="A407" s="6">
        <v>100550726</v>
      </c>
      <c r="B407" s="6" t="s">
        <v>372</v>
      </c>
      <c r="C407" s="6">
        <v>12</v>
      </c>
      <c r="D407" s="6">
        <v>55.41</v>
      </c>
      <c r="E407" s="6">
        <v>12</v>
      </c>
    </row>
    <row r="408" spans="1:5" x14ac:dyDescent="0.25">
      <c r="A408" s="6">
        <v>100544105</v>
      </c>
      <c r="B408" s="6" t="s">
        <v>373</v>
      </c>
      <c r="C408" s="6">
        <v>24</v>
      </c>
      <c r="D408" s="6">
        <v>65.14</v>
      </c>
      <c r="E408" s="6">
        <v>12</v>
      </c>
    </row>
    <row r="409" spans="1:5" x14ac:dyDescent="0.25">
      <c r="A409" s="6">
        <v>100547542</v>
      </c>
      <c r="B409" s="6" t="s">
        <v>374</v>
      </c>
      <c r="C409" s="6">
        <v>20</v>
      </c>
      <c r="D409" s="6">
        <v>65.14</v>
      </c>
      <c r="E409" s="6">
        <v>10</v>
      </c>
    </row>
    <row r="410" spans="1:5" x14ac:dyDescent="0.25">
      <c r="B410" s="6" t="s">
        <v>375</v>
      </c>
    </row>
    <row r="411" spans="1:5" x14ac:dyDescent="0.25">
      <c r="A411" s="6">
        <v>100547593</v>
      </c>
      <c r="B411" s="6" t="s">
        <v>376</v>
      </c>
      <c r="C411" s="6">
        <v>24</v>
      </c>
      <c r="D411" s="6">
        <v>65.64</v>
      </c>
      <c r="E411" s="6">
        <v>6</v>
      </c>
    </row>
    <row r="412" spans="1:5" x14ac:dyDescent="0.25">
      <c r="A412" s="6">
        <v>100547503</v>
      </c>
      <c r="B412" s="6" t="s">
        <v>377</v>
      </c>
      <c r="C412" s="6">
        <v>20</v>
      </c>
      <c r="D412" s="6">
        <v>65.14</v>
      </c>
      <c r="E412" s="6">
        <v>10</v>
      </c>
    </row>
    <row r="413" spans="1:5" x14ac:dyDescent="0.25">
      <c r="B413" s="6" t="s">
        <v>378</v>
      </c>
    </row>
    <row r="414" spans="1:5" x14ac:dyDescent="0.25">
      <c r="A414" s="6">
        <v>100404571</v>
      </c>
      <c r="B414" s="6" t="s">
        <v>379</v>
      </c>
      <c r="C414" s="6">
        <v>24</v>
      </c>
      <c r="D414" s="6">
        <v>104.11</v>
      </c>
      <c r="E414" s="6">
        <v>6</v>
      </c>
    </row>
    <row r="415" spans="1:5" x14ac:dyDescent="0.25">
      <c r="A415" s="6">
        <v>100546910</v>
      </c>
      <c r="B415" s="6" t="s">
        <v>380</v>
      </c>
      <c r="C415" s="6">
        <v>20</v>
      </c>
      <c r="D415" s="6">
        <v>85.33</v>
      </c>
      <c r="E415" s="6">
        <v>5</v>
      </c>
    </row>
    <row r="416" spans="1:5" x14ac:dyDescent="0.25">
      <c r="B416" s="6" t="s">
        <v>381</v>
      </c>
    </row>
    <row r="417" spans="1:5" x14ac:dyDescent="0.25">
      <c r="A417" s="6">
        <v>100547670</v>
      </c>
      <c r="B417" s="6" t="s">
        <v>382</v>
      </c>
      <c r="C417" s="6">
        <v>24</v>
      </c>
      <c r="D417" s="6">
        <v>77.09</v>
      </c>
      <c r="E417" s="6">
        <v>12</v>
      </c>
    </row>
    <row r="418" spans="1:5" x14ac:dyDescent="0.25">
      <c r="B418" s="6" t="s">
        <v>383</v>
      </c>
    </row>
    <row r="419" spans="1:5" x14ac:dyDescent="0.25">
      <c r="B419" s="6" t="s">
        <v>4228</v>
      </c>
    </row>
    <row r="420" spans="1:5" x14ac:dyDescent="0.25">
      <c r="A420" s="6">
        <v>20849</v>
      </c>
      <c r="B420" s="6" t="s">
        <v>384</v>
      </c>
      <c r="C420" s="6">
        <v>6</v>
      </c>
      <c r="D420" s="6">
        <v>95.62</v>
      </c>
      <c r="E420" s="6">
        <v>6</v>
      </c>
    </row>
    <row r="421" spans="1:5" x14ac:dyDescent="0.25">
      <c r="A421" s="6">
        <v>37485</v>
      </c>
      <c r="B421" s="6" t="s">
        <v>385</v>
      </c>
      <c r="C421" s="6">
        <v>6</v>
      </c>
      <c r="D421" s="6">
        <v>95.24</v>
      </c>
      <c r="E421" s="6">
        <v>6</v>
      </c>
    </row>
    <row r="422" spans="1:5" x14ac:dyDescent="0.25">
      <c r="B422" s="6" t="s">
        <v>4229</v>
      </c>
    </row>
    <row r="423" spans="1:5" x14ac:dyDescent="0.25">
      <c r="A423" s="6">
        <f>4808</f>
        <v>4808</v>
      </c>
      <c r="B423" s="6" t="s">
        <v>386</v>
      </c>
      <c r="C423" s="6">
        <v>20</v>
      </c>
      <c r="D423" s="6">
        <v>39.89</v>
      </c>
      <c r="E423" s="6">
        <v>20</v>
      </c>
    </row>
    <row r="424" spans="1:5" x14ac:dyDescent="0.25">
      <c r="A424" s="6">
        <v>46727</v>
      </c>
      <c r="B424" s="6" t="s">
        <v>387</v>
      </c>
      <c r="C424" s="6">
        <v>20</v>
      </c>
      <c r="D424" s="6">
        <v>39.06</v>
      </c>
      <c r="E424" s="6">
        <v>20</v>
      </c>
    </row>
    <row r="425" spans="1:5" x14ac:dyDescent="0.25">
      <c r="B425" s="6" t="s">
        <v>4230</v>
      </c>
    </row>
    <row r="426" spans="1:5" x14ac:dyDescent="0.25">
      <c r="A426" s="6">
        <v>100545844</v>
      </c>
      <c r="B426" s="6" t="s">
        <v>388</v>
      </c>
      <c r="C426" s="6">
        <v>12</v>
      </c>
      <c r="D426" s="6">
        <v>49.18</v>
      </c>
      <c r="E426" s="6">
        <v>12</v>
      </c>
    </row>
    <row r="427" spans="1:5" x14ac:dyDescent="0.25">
      <c r="A427" s="6">
        <v>100553876</v>
      </c>
      <c r="B427" s="6" t="s">
        <v>389</v>
      </c>
      <c r="C427" s="6">
        <v>12</v>
      </c>
      <c r="D427" s="6">
        <v>49.36</v>
      </c>
      <c r="E427" s="6">
        <v>12</v>
      </c>
    </row>
    <row r="428" spans="1:5" x14ac:dyDescent="0.25">
      <c r="A428" s="6">
        <v>100548893</v>
      </c>
      <c r="B428" s="6" t="s">
        <v>390</v>
      </c>
      <c r="C428" s="6">
        <v>12</v>
      </c>
      <c r="D428" s="6">
        <v>46.51</v>
      </c>
      <c r="E428" s="6">
        <v>12</v>
      </c>
    </row>
    <row r="429" spans="1:5" x14ac:dyDescent="0.25">
      <c r="A429" s="6">
        <v>100549066</v>
      </c>
      <c r="B429" s="6" t="s">
        <v>391</v>
      </c>
      <c r="C429" s="6">
        <v>6</v>
      </c>
      <c r="D429" s="6">
        <v>101.16</v>
      </c>
      <c r="E429" s="6">
        <v>6</v>
      </c>
    </row>
    <row r="430" spans="1:5" x14ac:dyDescent="0.25">
      <c r="A430" s="6">
        <v>100553868</v>
      </c>
      <c r="B430" s="6" t="s">
        <v>392</v>
      </c>
      <c r="C430" s="6">
        <v>12</v>
      </c>
      <c r="D430" s="6">
        <v>50.63</v>
      </c>
      <c r="E430" s="6">
        <v>12</v>
      </c>
    </row>
    <row r="431" spans="1:5" x14ac:dyDescent="0.25">
      <c r="A431" s="6">
        <v>24762</v>
      </c>
      <c r="B431" s="6" t="s">
        <v>393</v>
      </c>
      <c r="C431" s="6">
        <v>20</v>
      </c>
      <c r="D431" s="6">
        <v>45.25</v>
      </c>
      <c r="E431" s="6">
        <v>20</v>
      </c>
    </row>
    <row r="432" spans="1:5" x14ac:dyDescent="0.25">
      <c r="A432" s="6">
        <v>100548906</v>
      </c>
      <c r="B432" s="6" t="s">
        <v>394</v>
      </c>
      <c r="C432" s="6">
        <v>6</v>
      </c>
      <c r="D432" s="6">
        <v>104.65</v>
      </c>
      <c r="E432" s="6">
        <v>6</v>
      </c>
    </row>
    <row r="433" spans="1:5" x14ac:dyDescent="0.25">
      <c r="A433" s="6">
        <v>100550623</v>
      </c>
      <c r="B433" s="6" t="s">
        <v>395</v>
      </c>
      <c r="C433" s="6">
        <v>12</v>
      </c>
      <c r="D433" s="6">
        <v>41.91</v>
      </c>
      <c r="E433" s="6">
        <v>12</v>
      </c>
    </row>
    <row r="434" spans="1:5" x14ac:dyDescent="0.25">
      <c r="A434" s="6">
        <v>28894</v>
      </c>
      <c r="B434" s="6" t="s">
        <v>396</v>
      </c>
      <c r="C434" s="6">
        <v>20</v>
      </c>
      <c r="D434" s="6">
        <v>39.99</v>
      </c>
      <c r="E434" s="6">
        <v>20</v>
      </c>
    </row>
    <row r="435" spans="1:5" x14ac:dyDescent="0.25">
      <c r="A435" s="6">
        <v>100548863</v>
      </c>
      <c r="B435" s="6" t="s">
        <v>397</v>
      </c>
      <c r="C435" s="6">
        <v>6</v>
      </c>
      <c r="D435" s="6">
        <v>94</v>
      </c>
      <c r="E435" s="6">
        <v>6</v>
      </c>
    </row>
    <row r="436" spans="1:5" x14ac:dyDescent="0.25">
      <c r="A436" s="6">
        <v>14263</v>
      </c>
      <c r="B436" s="6" t="s">
        <v>398</v>
      </c>
      <c r="C436" s="6">
        <v>20</v>
      </c>
      <c r="D436" s="6">
        <v>42.77</v>
      </c>
      <c r="E436" s="6">
        <v>20</v>
      </c>
    </row>
    <row r="437" spans="1:5" x14ac:dyDescent="0.25">
      <c r="A437" s="6">
        <v>100548907</v>
      </c>
      <c r="B437" s="6" t="s">
        <v>399</v>
      </c>
      <c r="C437" s="6">
        <v>6</v>
      </c>
      <c r="D437" s="6">
        <v>103.58</v>
      </c>
      <c r="E437" s="6">
        <v>6</v>
      </c>
    </row>
    <row r="438" spans="1:5" x14ac:dyDescent="0.25">
      <c r="B438" s="6" t="s">
        <v>4231</v>
      </c>
    </row>
    <row r="439" spans="1:5" x14ac:dyDescent="0.25">
      <c r="A439" s="6">
        <v>100554060</v>
      </c>
      <c r="B439" s="6" t="s">
        <v>400</v>
      </c>
      <c r="C439" s="6">
        <v>6</v>
      </c>
      <c r="D439" s="6">
        <v>105.22</v>
      </c>
      <c r="E439" s="6">
        <v>6</v>
      </c>
    </row>
    <row r="440" spans="1:5" x14ac:dyDescent="0.25">
      <c r="B440" s="6" t="s">
        <v>4232</v>
      </c>
    </row>
    <row r="441" spans="1:5" x14ac:dyDescent="0.25">
      <c r="A441" s="6">
        <v>22628</v>
      </c>
      <c r="B441" s="6" t="s">
        <v>401</v>
      </c>
      <c r="C441" s="6">
        <v>20</v>
      </c>
      <c r="D441" s="6">
        <v>60.18</v>
      </c>
      <c r="E441" s="6">
        <v>5</v>
      </c>
    </row>
    <row r="442" spans="1:5" x14ac:dyDescent="0.25">
      <c r="A442" s="6">
        <v>100557324</v>
      </c>
      <c r="B442" s="6" t="s">
        <v>402</v>
      </c>
      <c r="C442" s="6">
        <v>24</v>
      </c>
      <c r="D442" s="6">
        <v>54.85</v>
      </c>
      <c r="E442" s="6">
        <v>12</v>
      </c>
    </row>
    <row r="443" spans="1:5" x14ac:dyDescent="0.25">
      <c r="A443" s="6">
        <v>100550455</v>
      </c>
      <c r="B443" s="6" t="s">
        <v>403</v>
      </c>
      <c r="C443" s="6">
        <v>20</v>
      </c>
      <c r="D443" s="6">
        <v>49</v>
      </c>
      <c r="E443" s="6">
        <v>10</v>
      </c>
    </row>
    <row r="444" spans="1:5" x14ac:dyDescent="0.25">
      <c r="A444" s="6">
        <v>100549616</v>
      </c>
      <c r="B444" s="6" t="s">
        <v>404</v>
      </c>
      <c r="C444" s="6">
        <v>6</v>
      </c>
      <c r="D444" s="6">
        <v>112.76</v>
      </c>
      <c r="E444" s="6">
        <v>6</v>
      </c>
    </row>
    <row r="445" spans="1:5" x14ac:dyDescent="0.25">
      <c r="A445" s="6">
        <v>100528591</v>
      </c>
      <c r="B445" s="6" t="s">
        <v>405</v>
      </c>
      <c r="C445" s="6">
        <v>20</v>
      </c>
      <c r="D445" s="6">
        <v>42</v>
      </c>
      <c r="E445" s="6">
        <v>10</v>
      </c>
    </row>
    <row r="446" spans="1:5" x14ac:dyDescent="0.25">
      <c r="A446" s="6">
        <v>100549302</v>
      </c>
      <c r="B446" s="6" t="s">
        <v>406</v>
      </c>
      <c r="C446" s="6">
        <v>6</v>
      </c>
      <c r="D446" s="6">
        <v>101.14</v>
      </c>
      <c r="E446" s="6">
        <v>6</v>
      </c>
    </row>
    <row r="447" spans="1:5" x14ac:dyDescent="0.25">
      <c r="A447" s="6">
        <v>100548492</v>
      </c>
      <c r="B447" s="6" t="s">
        <v>407</v>
      </c>
      <c r="C447" s="6">
        <v>24</v>
      </c>
      <c r="D447" s="6">
        <v>63.56</v>
      </c>
      <c r="E447" s="6">
        <v>6</v>
      </c>
    </row>
    <row r="448" spans="1:5" x14ac:dyDescent="0.25">
      <c r="A448" s="6">
        <v>100548491</v>
      </c>
      <c r="B448" s="6" t="s">
        <v>408</v>
      </c>
      <c r="C448" s="6">
        <v>20</v>
      </c>
      <c r="D448" s="6">
        <v>63.56</v>
      </c>
      <c r="E448" s="6">
        <v>5</v>
      </c>
    </row>
    <row r="449" spans="1:5" x14ac:dyDescent="0.25">
      <c r="B449" s="6" t="s">
        <v>4231</v>
      </c>
    </row>
    <row r="450" spans="1:5" x14ac:dyDescent="0.25">
      <c r="A450" s="6">
        <v>100548107</v>
      </c>
      <c r="B450" s="6" t="s">
        <v>409</v>
      </c>
      <c r="C450" s="6">
        <v>20</v>
      </c>
      <c r="D450" s="6">
        <v>65.64</v>
      </c>
      <c r="E450" s="6">
        <v>5</v>
      </c>
    </row>
    <row r="451" spans="1:5" x14ac:dyDescent="0.25">
      <c r="A451" s="6">
        <v>100528099</v>
      </c>
      <c r="B451" s="6" t="s">
        <v>410</v>
      </c>
      <c r="C451" s="6">
        <v>20</v>
      </c>
      <c r="D451" s="6">
        <v>46.68</v>
      </c>
      <c r="E451" s="6">
        <v>20</v>
      </c>
    </row>
    <row r="452" spans="1:5" x14ac:dyDescent="0.25">
      <c r="B452" s="6" t="s">
        <v>4232</v>
      </c>
    </row>
    <row r="453" spans="1:5" x14ac:dyDescent="0.25">
      <c r="A453" s="6">
        <f>100547990</f>
        <v>100547990</v>
      </c>
      <c r="B453" s="6" t="s">
        <v>411</v>
      </c>
      <c r="C453" s="6">
        <v>12</v>
      </c>
      <c r="D453" s="6">
        <v>55.41</v>
      </c>
      <c r="E453" s="6">
        <v>12</v>
      </c>
    </row>
    <row r="454" spans="1:5" x14ac:dyDescent="0.25">
      <c r="A454" s="6">
        <v>100528654</v>
      </c>
      <c r="B454" s="6" t="s">
        <v>412</v>
      </c>
      <c r="C454" s="6">
        <v>20</v>
      </c>
      <c r="D454" s="6">
        <v>43.06</v>
      </c>
      <c r="E454" s="6">
        <v>10</v>
      </c>
    </row>
    <row r="455" spans="1:5" x14ac:dyDescent="0.25">
      <c r="B455" s="6" t="s">
        <v>4231</v>
      </c>
    </row>
    <row r="456" spans="1:5" x14ac:dyDescent="0.25">
      <c r="A456" s="6">
        <v>100555505</v>
      </c>
      <c r="B456" s="6" t="s">
        <v>413</v>
      </c>
      <c r="C456" s="6">
        <v>6</v>
      </c>
      <c r="D456" s="6">
        <v>80</v>
      </c>
      <c r="E456" s="6">
        <v>6</v>
      </c>
    </row>
    <row r="457" spans="1:5" x14ac:dyDescent="0.25">
      <c r="B457" s="6" t="s">
        <v>4232</v>
      </c>
    </row>
    <row r="458" spans="1:5" x14ac:dyDescent="0.25">
      <c r="A458" s="6">
        <v>100528638</v>
      </c>
      <c r="B458" s="6" t="s">
        <v>414</v>
      </c>
      <c r="C458" s="6">
        <v>20</v>
      </c>
      <c r="D458" s="6">
        <v>50.7</v>
      </c>
      <c r="E458" s="6">
        <v>10</v>
      </c>
    </row>
    <row r="459" spans="1:5" x14ac:dyDescent="0.25">
      <c r="B459" s="6" t="s">
        <v>4233</v>
      </c>
    </row>
    <row r="460" spans="1:5" x14ac:dyDescent="0.25">
      <c r="A460" s="6">
        <v>100547592</v>
      </c>
      <c r="B460" s="6" t="s">
        <v>415</v>
      </c>
      <c r="C460" s="6">
        <v>24</v>
      </c>
      <c r="D460" s="6">
        <v>65.64</v>
      </c>
      <c r="E460" s="6">
        <v>6</v>
      </c>
    </row>
    <row r="461" spans="1:5" x14ac:dyDescent="0.25">
      <c r="B461" s="6" t="s">
        <v>4234</v>
      </c>
    </row>
    <row r="462" spans="1:5" x14ac:dyDescent="0.25">
      <c r="A462" s="6">
        <v>100547808</v>
      </c>
      <c r="B462" s="6" t="s">
        <v>416</v>
      </c>
      <c r="C462" s="6">
        <v>6</v>
      </c>
      <c r="D462" s="6">
        <v>70</v>
      </c>
      <c r="E462" s="6">
        <v>6</v>
      </c>
    </row>
    <row r="463" spans="1:5" x14ac:dyDescent="0.25">
      <c r="A463" s="6">
        <v>100543410</v>
      </c>
      <c r="B463" s="6" t="s">
        <v>417</v>
      </c>
      <c r="C463" s="6">
        <v>24</v>
      </c>
      <c r="D463" s="6">
        <v>67.319999999999993</v>
      </c>
      <c r="E463" s="6">
        <v>6</v>
      </c>
    </row>
    <row r="464" spans="1:5" x14ac:dyDescent="0.25">
      <c r="A464" s="6">
        <v>100543772</v>
      </c>
      <c r="B464" s="6" t="s">
        <v>418</v>
      </c>
      <c r="C464" s="6">
        <v>20</v>
      </c>
      <c r="D464" s="6">
        <v>67.319999999999993</v>
      </c>
      <c r="E464" s="6">
        <v>5</v>
      </c>
    </row>
    <row r="465" spans="1:5" x14ac:dyDescent="0.25">
      <c r="A465" s="6">
        <v>906</v>
      </c>
      <c r="B465" s="6" t="s">
        <v>419</v>
      </c>
      <c r="C465" s="6">
        <v>20</v>
      </c>
      <c r="D465" s="6">
        <v>51.46</v>
      </c>
      <c r="E465" s="6">
        <v>10</v>
      </c>
    </row>
    <row r="466" spans="1:5" x14ac:dyDescent="0.25">
      <c r="A466" s="6">
        <v>100546931</v>
      </c>
      <c r="B466" s="6" t="s">
        <v>420</v>
      </c>
      <c r="C466" s="6">
        <v>20</v>
      </c>
      <c r="D466" s="6">
        <v>36.520000000000003</v>
      </c>
      <c r="E466" s="6">
        <v>10</v>
      </c>
    </row>
    <row r="467" spans="1:5" x14ac:dyDescent="0.25">
      <c r="A467" s="6">
        <v>100547668</v>
      </c>
      <c r="B467" s="6" t="s">
        <v>421</v>
      </c>
      <c r="C467" s="6">
        <v>24</v>
      </c>
      <c r="D467" s="6">
        <v>42.25</v>
      </c>
      <c r="E467" s="6">
        <v>6</v>
      </c>
    </row>
    <row r="468" spans="1:5" x14ac:dyDescent="0.25">
      <c r="A468" s="6">
        <v>100544851</v>
      </c>
      <c r="B468" s="6" t="s">
        <v>422</v>
      </c>
      <c r="C468" s="6">
        <v>20</v>
      </c>
      <c r="D468" s="6">
        <v>42.25</v>
      </c>
      <c r="E468" s="6">
        <v>10</v>
      </c>
    </row>
    <row r="469" spans="1:5" x14ac:dyDescent="0.25">
      <c r="A469" s="6">
        <v>100543411</v>
      </c>
      <c r="B469" s="6" t="s">
        <v>423</v>
      </c>
      <c r="C469" s="6">
        <v>6</v>
      </c>
      <c r="D469" s="6">
        <v>96.62</v>
      </c>
      <c r="E469" s="6">
        <v>6</v>
      </c>
    </row>
    <row r="470" spans="1:5" x14ac:dyDescent="0.25">
      <c r="A470" s="6">
        <v>100549613</v>
      </c>
      <c r="B470" s="6" t="s">
        <v>424</v>
      </c>
      <c r="C470" s="6">
        <v>24</v>
      </c>
      <c r="D470" s="6">
        <v>117.41</v>
      </c>
      <c r="E470" s="6">
        <v>6</v>
      </c>
    </row>
    <row r="471" spans="1:5" x14ac:dyDescent="0.25">
      <c r="A471" s="6">
        <v>100543391</v>
      </c>
      <c r="B471" s="6" t="s">
        <v>425</v>
      </c>
      <c r="C471" s="6">
        <v>20</v>
      </c>
      <c r="D471" s="6">
        <v>68.12</v>
      </c>
      <c r="E471" s="6">
        <v>5</v>
      </c>
    </row>
    <row r="472" spans="1:5" x14ac:dyDescent="0.25">
      <c r="A472" s="6">
        <v>100546911</v>
      </c>
      <c r="B472" s="6" t="s">
        <v>426</v>
      </c>
      <c r="C472" s="6">
        <v>6</v>
      </c>
      <c r="D472" s="6">
        <v>115</v>
      </c>
      <c r="E472" s="6">
        <v>6</v>
      </c>
    </row>
    <row r="473" spans="1:5" x14ac:dyDescent="0.25">
      <c r="A473" s="6">
        <v>100543776</v>
      </c>
      <c r="B473" s="6" t="s">
        <v>427</v>
      </c>
      <c r="C473" s="6">
        <v>20</v>
      </c>
      <c r="D473" s="6">
        <v>56.39</v>
      </c>
      <c r="E473" s="6">
        <v>10</v>
      </c>
    </row>
    <row r="474" spans="1:5" x14ac:dyDescent="0.25">
      <c r="A474" s="6">
        <v>100543777</v>
      </c>
      <c r="B474" s="6" t="s">
        <v>428</v>
      </c>
      <c r="C474" s="6">
        <v>6</v>
      </c>
      <c r="D474" s="6">
        <v>56.39</v>
      </c>
      <c r="E474" s="6">
        <v>6</v>
      </c>
    </row>
    <row r="475" spans="1:5" x14ac:dyDescent="0.25">
      <c r="A475" s="6">
        <v>23825</v>
      </c>
      <c r="B475" s="6" t="s">
        <v>429</v>
      </c>
      <c r="C475" s="6">
        <v>6</v>
      </c>
      <c r="D475" s="6">
        <v>104.89</v>
      </c>
      <c r="E475" s="6">
        <v>6</v>
      </c>
    </row>
    <row r="476" spans="1:5" x14ac:dyDescent="0.25">
      <c r="A476" s="6">
        <v>100543112</v>
      </c>
      <c r="B476" s="6" t="s">
        <v>430</v>
      </c>
      <c r="C476" s="6">
        <v>20</v>
      </c>
      <c r="D476" s="6">
        <v>82.21</v>
      </c>
      <c r="E476" s="6">
        <v>5</v>
      </c>
    </row>
    <row r="477" spans="1:5" x14ac:dyDescent="0.25">
      <c r="B477" s="6" t="s">
        <v>4235</v>
      </c>
    </row>
    <row r="478" spans="1:5" x14ac:dyDescent="0.25">
      <c r="A478" s="6">
        <v>100540645</v>
      </c>
      <c r="B478" s="6" t="s">
        <v>431</v>
      </c>
      <c r="C478" s="6">
        <v>24</v>
      </c>
      <c r="D478" s="6">
        <v>57.59</v>
      </c>
      <c r="E478" s="6">
        <v>12</v>
      </c>
    </row>
    <row r="479" spans="1:5" x14ac:dyDescent="0.25">
      <c r="A479" s="6">
        <v>100551192</v>
      </c>
      <c r="B479" s="6" t="s">
        <v>432</v>
      </c>
      <c r="C479" s="6">
        <v>20</v>
      </c>
      <c r="D479" s="6">
        <v>57.59</v>
      </c>
      <c r="E479" s="6">
        <v>10</v>
      </c>
    </row>
    <row r="480" spans="1:5" x14ac:dyDescent="0.25">
      <c r="A480" s="6">
        <v>100540688</v>
      </c>
      <c r="B480" s="6" t="s">
        <v>433</v>
      </c>
      <c r="C480" s="6">
        <v>24</v>
      </c>
      <c r="D480" s="6">
        <v>51.1</v>
      </c>
      <c r="E480" s="6">
        <v>12</v>
      </c>
    </row>
    <row r="481" spans="1:5" x14ac:dyDescent="0.25">
      <c r="A481" s="6">
        <v>100540670</v>
      </c>
      <c r="B481" s="6" t="s">
        <v>434</v>
      </c>
      <c r="C481" s="6">
        <v>20</v>
      </c>
      <c r="D481" s="6">
        <v>51.1</v>
      </c>
      <c r="E481" s="6">
        <v>10</v>
      </c>
    </row>
    <row r="482" spans="1:5" x14ac:dyDescent="0.25">
      <c r="A482" s="6">
        <v>100546347</v>
      </c>
      <c r="B482" s="6" t="s">
        <v>435</v>
      </c>
      <c r="C482" s="6">
        <v>24</v>
      </c>
      <c r="D482" s="6">
        <v>45.37</v>
      </c>
      <c r="E482" s="6">
        <v>12</v>
      </c>
    </row>
    <row r="483" spans="1:5" x14ac:dyDescent="0.25">
      <c r="A483" s="6">
        <v>100544242</v>
      </c>
      <c r="B483" s="6" t="s">
        <v>436</v>
      </c>
      <c r="C483" s="6">
        <v>20</v>
      </c>
      <c r="D483" s="6">
        <v>45.37</v>
      </c>
      <c r="E483" s="6">
        <v>20</v>
      </c>
    </row>
    <row r="484" spans="1:5" x14ac:dyDescent="0.25">
      <c r="A484" s="6">
        <f>100544240</f>
        <v>100544240</v>
      </c>
      <c r="B484" s="6" t="s">
        <v>437</v>
      </c>
      <c r="C484" s="6">
        <v>9</v>
      </c>
      <c r="D484" s="6">
        <v>85.3</v>
      </c>
      <c r="E484" s="6">
        <v>9</v>
      </c>
    </row>
    <row r="485" spans="1:5" x14ac:dyDescent="0.25">
      <c r="A485" s="6">
        <f>100540709</f>
        <v>100540709</v>
      </c>
      <c r="B485" s="6" t="s">
        <v>438</v>
      </c>
      <c r="C485" s="6">
        <v>24</v>
      </c>
      <c r="D485" s="6">
        <v>67</v>
      </c>
      <c r="E485" s="6">
        <v>12</v>
      </c>
    </row>
    <row r="486" spans="1:5" x14ac:dyDescent="0.25">
      <c r="A486" s="6">
        <v>100522711</v>
      </c>
      <c r="B486" s="6" t="s">
        <v>439</v>
      </c>
      <c r="C486" s="6">
        <v>20</v>
      </c>
      <c r="D486" s="6">
        <v>52.12</v>
      </c>
      <c r="E486" s="6">
        <v>10</v>
      </c>
    </row>
    <row r="487" spans="1:5" x14ac:dyDescent="0.25">
      <c r="A487" s="6">
        <v>100540653</v>
      </c>
      <c r="B487" s="6" t="s">
        <v>440</v>
      </c>
      <c r="C487" s="6">
        <v>24</v>
      </c>
      <c r="D487" s="6">
        <v>52.12</v>
      </c>
      <c r="E487" s="6">
        <v>12</v>
      </c>
    </row>
    <row r="488" spans="1:5" x14ac:dyDescent="0.25">
      <c r="A488" s="6">
        <f>100546862</f>
        <v>100546862</v>
      </c>
      <c r="B488" s="6" t="s">
        <v>441</v>
      </c>
      <c r="C488" s="6">
        <v>9</v>
      </c>
      <c r="D488" s="6">
        <v>124.89</v>
      </c>
      <c r="E488" s="6">
        <v>9</v>
      </c>
    </row>
    <row r="489" spans="1:5" x14ac:dyDescent="0.25">
      <c r="A489" s="6">
        <v>100547671</v>
      </c>
      <c r="B489" s="6" t="s">
        <v>442</v>
      </c>
      <c r="C489" s="6">
        <v>20</v>
      </c>
      <c r="D489" s="6">
        <v>69.98</v>
      </c>
      <c r="E489" s="6">
        <v>20</v>
      </c>
    </row>
    <row r="490" spans="1:5" x14ac:dyDescent="0.25">
      <c r="A490" s="6">
        <v>100546863</v>
      </c>
      <c r="B490" s="6" t="s">
        <v>443</v>
      </c>
      <c r="C490" s="6">
        <v>9</v>
      </c>
      <c r="D490" s="6">
        <v>115.47</v>
      </c>
      <c r="E490" s="6">
        <v>9</v>
      </c>
    </row>
    <row r="491" spans="1:5" x14ac:dyDescent="0.25">
      <c r="A491" s="6">
        <v>100540768</v>
      </c>
      <c r="B491" s="6" t="s">
        <v>444</v>
      </c>
      <c r="C491" s="6">
        <v>24</v>
      </c>
      <c r="D491" s="6">
        <v>76</v>
      </c>
      <c r="E491" s="6">
        <v>12</v>
      </c>
    </row>
    <row r="492" spans="1:5" x14ac:dyDescent="0.25">
      <c r="A492" s="6">
        <v>27207</v>
      </c>
      <c r="B492" s="6" t="s">
        <v>445</v>
      </c>
      <c r="C492" s="6">
        <v>20</v>
      </c>
      <c r="D492" s="6">
        <v>70.459999999999994</v>
      </c>
      <c r="E492" s="6">
        <v>10</v>
      </c>
    </row>
    <row r="493" spans="1:5" x14ac:dyDescent="0.25">
      <c r="B493" s="6" t="s">
        <v>4209</v>
      </c>
    </row>
    <row r="494" spans="1:5" x14ac:dyDescent="0.25">
      <c r="A494" s="6">
        <v>100544244</v>
      </c>
      <c r="B494" s="6" t="s">
        <v>446</v>
      </c>
      <c r="C494" s="6">
        <v>24</v>
      </c>
      <c r="D494" s="6">
        <v>85.8</v>
      </c>
      <c r="E494" s="6">
        <v>24</v>
      </c>
    </row>
    <row r="495" spans="1:5" x14ac:dyDescent="0.25">
      <c r="A495" s="6">
        <v>100544245</v>
      </c>
      <c r="B495" s="6" t="s">
        <v>447</v>
      </c>
      <c r="C495" s="6">
        <v>12</v>
      </c>
      <c r="D495" s="6">
        <v>88.4</v>
      </c>
      <c r="E495" s="6">
        <v>12</v>
      </c>
    </row>
    <row r="496" spans="1:5" x14ac:dyDescent="0.25">
      <c r="B496" s="6" t="s">
        <v>448</v>
      </c>
    </row>
    <row r="497" spans="1:5" x14ac:dyDescent="0.25">
      <c r="B497" s="6" t="s">
        <v>4236</v>
      </c>
    </row>
    <row r="498" spans="1:5" x14ac:dyDescent="0.25">
      <c r="A498" s="6">
        <v>100528603</v>
      </c>
      <c r="B498" s="6" t="s">
        <v>449</v>
      </c>
      <c r="C498" s="6">
        <v>20</v>
      </c>
      <c r="D498" s="6">
        <v>42.2</v>
      </c>
      <c r="E498" s="6">
        <v>10</v>
      </c>
    </row>
    <row r="499" spans="1:5" x14ac:dyDescent="0.25">
      <c r="B499" s="6" t="s">
        <v>450</v>
      </c>
    </row>
    <row r="500" spans="1:5" x14ac:dyDescent="0.25">
      <c r="A500" s="6">
        <v>100551897</v>
      </c>
      <c r="B500" s="6" t="s">
        <v>451</v>
      </c>
      <c r="C500" s="6">
        <v>20</v>
      </c>
      <c r="D500" s="6">
        <v>55.85</v>
      </c>
      <c r="E500" s="6">
        <v>10</v>
      </c>
    </row>
    <row r="501" spans="1:5" x14ac:dyDescent="0.25">
      <c r="B501" s="6" t="s">
        <v>452</v>
      </c>
    </row>
    <row r="502" spans="1:5" x14ac:dyDescent="0.25">
      <c r="B502" s="6" t="s">
        <v>453</v>
      </c>
    </row>
    <row r="503" spans="1:5" x14ac:dyDescent="0.25">
      <c r="A503" s="6">
        <v>100552648</v>
      </c>
      <c r="B503" s="6" t="s">
        <v>454</v>
      </c>
      <c r="C503" s="6">
        <v>24</v>
      </c>
      <c r="D503" s="6">
        <v>57.09</v>
      </c>
      <c r="E503" s="6">
        <v>24</v>
      </c>
    </row>
    <row r="504" spans="1:5" x14ac:dyDescent="0.25">
      <c r="A504" s="6">
        <v>100552649</v>
      </c>
      <c r="B504" s="6" t="s">
        <v>455</v>
      </c>
      <c r="C504" s="6">
        <v>24</v>
      </c>
      <c r="D504" s="6">
        <v>57.09</v>
      </c>
      <c r="E504" s="6">
        <v>24</v>
      </c>
    </row>
    <row r="505" spans="1:5" x14ac:dyDescent="0.25">
      <c r="A505" s="6">
        <v>100467783</v>
      </c>
      <c r="B505" s="6" t="s">
        <v>456</v>
      </c>
      <c r="C505" s="6">
        <v>20</v>
      </c>
      <c r="D505" s="6">
        <v>71.760000000000005</v>
      </c>
      <c r="E505" s="6">
        <v>5</v>
      </c>
    </row>
    <row r="506" spans="1:5" x14ac:dyDescent="0.25">
      <c r="B506" s="6" t="s">
        <v>457</v>
      </c>
    </row>
    <row r="507" spans="1:5" x14ac:dyDescent="0.25">
      <c r="B507" s="6" t="s">
        <v>4237</v>
      </c>
    </row>
    <row r="508" spans="1:5" x14ac:dyDescent="0.25">
      <c r="A508" s="6">
        <v>100548604</v>
      </c>
      <c r="B508" s="6" t="s">
        <v>458</v>
      </c>
      <c r="C508" s="6">
        <v>12</v>
      </c>
      <c r="D508" s="6" t="s">
        <v>459</v>
      </c>
      <c r="E508" s="6">
        <v>1</v>
      </c>
    </row>
    <row r="509" spans="1:5" x14ac:dyDescent="0.25">
      <c r="B509" s="6" t="s">
        <v>4238</v>
      </c>
    </row>
    <row r="510" spans="1:5" x14ac:dyDescent="0.25">
      <c r="A510" s="6">
        <v>100543399</v>
      </c>
      <c r="B510" s="6" t="s">
        <v>460</v>
      </c>
      <c r="C510" s="6">
        <v>20</v>
      </c>
      <c r="D510" s="6">
        <v>394.5</v>
      </c>
      <c r="E510" s="6">
        <v>1</v>
      </c>
    </row>
    <row r="511" spans="1:5" x14ac:dyDescent="0.25">
      <c r="B511" s="6" t="s">
        <v>4239</v>
      </c>
    </row>
    <row r="512" spans="1:5" x14ac:dyDescent="0.25">
      <c r="A512" s="6">
        <v>36486</v>
      </c>
      <c r="B512" s="6" t="s">
        <v>461</v>
      </c>
      <c r="C512" s="6">
        <v>12</v>
      </c>
      <c r="D512" s="6" t="s">
        <v>462</v>
      </c>
      <c r="E512" s="6">
        <v>1</v>
      </c>
    </row>
    <row r="513" spans="1:5" x14ac:dyDescent="0.25">
      <c r="A513" s="6">
        <v>100549167</v>
      </c>
      <c r="B513" s="6" t="s">
        <v>463</v>
      </c>
      <c r="C513" s="6">
        <v>12</v>
      </c>
      <c r="D513" s="6" t="s">
        <v>464</v>
      </c>
      <c r="E513" s="6">
        <v>1</v>
      </c>
    </row>
    <row r="514" spans="1:5" x14ac:dyDescent="0.25">
      <c r="B514" s="6" t="s">
        <v>4240</v>
      </c>
    </row>
    <row r="515" spans="1:5" x14ac:dyDescent="0.25">
      <c r="A515" s="6">
        <v>100550426</v>
      </c>
      <c r="B515" s="6" t="s">
        <v>465</v>
      </c>
      <c r="C515" s="6">
        <v>12</v>
      </c>
      <c r="D515" s="6" t="s">
        <v>466</v>
      </c>
      <c r="E515" s="6">
        <v>1</v>
      </c>
    </row>
    <row r="516" spans="1:5" x14ac:dyDescent="0.25">
      <c r="B516" s="6" t="s">
        <v>4241</v>
      </c>
    </row>
    <row r="517" spans="1:5" x14ac:dyDescent="0.25">
      <c r="A517" s="6">
        <v>100490238</v>
      </c>
      <c r="B517" s="6" t="s">
        <v>467</v>
      </c>
      <c r="C517" s="6">
        <v>24</v>
      </c>
      <c r="D517" s="6">
        <v>741.5</v>
      </c>
      <c r="E517" s="6">
        <v>1</v>
      </c>
    </row>
    <row r="518" spans="1:5" x14ac:dyDescent="0.25">
      <c r="B518" s="6" t="s">
        <v>4207</v>
      </c>
    </row>
    <row r="519" spans="1:5" x14ac:dyDescent="0.25">
      <c r="A519" s="6">
        <v>100548960</v>
      </c>
      <c r="B519" s="6" t="s">
        <v>468</v>
      </c>
      <c r="C519" s="6">
        <v>12</v>
      </c>
      <c r="D519" s="6">
        <v>956.03</v>
      </c>
      <c r="E519" s="6">
        <v>1</v>
      </c>
    </row>
    <row r="520" spans="1:5" x14ac:dyDescent="0.25">
      <c r="A520" s="6">
        <v>100543663</v>
      </c>
      <c r="B520" s="6" t="s">
        <v>469</v>
      </c>
      <c r="C520" s="6">
        <v>6</v>
      </c>
      <c r="D520" s="6">
        <v>922.57</v>
      </c>
      <c r="E520" s="6">
        <v>1</v>
      </c>
    </row>
    <row r="521" spans="1:5" x14ac:dyDescent="0.25">
      <c r="A521" s="6">
        <v>100525411</v>
      </c>
      <c r="B521" s="6" t="s">
        <v>470</v>
      </c>
      <c r="C521" s="6">
        <v>6</v>
      </c>
      <c r="D521" s="6" t="s">
        <v>471</v>
      </c>
      <c r="E521" s="6">
        <v>1</v>
      </c>
    </row>
    <row r="522" spans="1:5" x14ac:dyDescent="0.25">
      <c r="A522" s="6">
        <v>100545476</v>
      </c>
      <c r="B522" s="6" t="s">
        <v>472</v>
      </c>
      <c r="C522" s="6">
        <v>6</v>
      </c>
      <c r="D522" s="6">
        <v>869.4</v>
      </c>
      <c r="E522" s="6">
        <v>1</v>
      </c>
    </row>
    <row r="523" spans="1:5" x14ac:dyDescent="0.25">
      <c r="A523" s="6">
        <v>100546853</v>
      </c>
      <c r="B523" s="6" t="s">
        <v>473</v>
      </c>
      <c r="C523" s="6">
        <v>6</v>
      </c>
      <c r="D523" s="6">
        <v>678.4</v>
      </c>
      <c r="E523" s="6">
        <v>1</v>
      </c>
    </row>
    <row r="524" spans="1:5" x14ac:dyDescent="0.25">
      <c r="A524" s="6">
        <v>100548769</v>
      </c>
      <c r="B524" s="6" t="s">
        <v>474</v>
      </c>
      <c r="C524" s="6">
        <v>6</v>
      </c>
      <c r="D524" s="6">
        <v>862.5</v>
      </c>
      <c r="E524" s="6">
        <v>1</v>
      </c>
    </row>
    <row r="525" spans="1:5" hidden="1" x14ac:dyDescent="0.25">
      <c r="B525" s="6" t="s">
        <v>475</v>
      </c>
    </row>
    <row r="526" spans="1:5" hidden="1" x14ac:dyDescent="0.25">
      <c r="B526" s="6" t="s">
        <v>476</v>
      </c>
    </row>
    <row r="527" spans="1:5" hidden="1" x14ac:dyDescent="0.25">
      <c r="A527" s="6">
        <v>100546341</v>
      </c>
      <c r="B527" s="6" t="s">
        <v>477</v>
      </c>
      <c r="C527" s="6">
        <v>6</v>
      </c>
      <c r="D527" s="6">
        <v>320.62</v>
      </c>
      <c r="E527" s="6">
        <v>1</v>
      </c>
    </row>
    <row r="528" spans="1:5" hidden="1" x14ac:dyDescent="0.25">
      <c r="A528" s="6">
        <v>100546340</v>
      </c>
      <c r="B528" s="6" t="s">
        <v>478</v>
      </c>
      <c r="C528" s="6">
        <v>6</v>
      </c>
      <c r="D528" s="6">
        <v>301.82</v>
      </c>
      <c r="E528" s="6">
        <v>1</v>
      </c>
    </row>
    <row r="529" spans="1:5" hidden="1" x14ac:dyDescent="0.25">
      <c r="B529" s="6" t="s">
        <v>479</v>
      </c>
    </row>
    <row r="530" spans="1:5" hidden="1" x14ac:dyDescent="0.25">
      <c r="A530" s="6">
        <v>100518173</v>
      </c>
      <c r="B530" s="6" t="s">
        <v>480</v>
      </c>
      <c r="C530" s="6">
        <v>6</v>
      </c>
      <c r="D530" s="6">
        <v>535.21</v>
      </c>
      <c r="E530" s="6">
        <v>1</v>
      </c>
    </row>
    <row r="531" spans="1:5" hidden="1" x14ac:dyDescent="0.25">
      <c r="A531" s="6">
        <v>100549430</v>
      </c>
      <c r="B531" s="6" t="s">
        <v>481</v>
      </c>
      <c r="C531" s="6">
        <v>12</v>
      </c>
      <c r="D531" s="6">
        <v>368.08</v>
      </c>
      <c r="E531" s="6">
        <v>2</v>
      </c>
    </row>
    <row r="532" spans="1:5" hidden="1" x14ac:dyDescent="0.25">
      <c r="A532" s="6">
        <v>100527580</v>
      </c>
      <c r="B532" s="6" t="s">
        <v>482</v>
      </c>
      <c r="C532" s="6">
        <v>24</v>
      </c>
      <c r="D532" s="6">
        <v>7.81</v>
      </c>
      <c r="E532" s="6">
        <v>24</v>
      </c>
    </row>
    <row r="533" spans="1:5" hidden="1" x14ac:dyDescent="0.25">
      <c r="A533" s="6">
        <v>100548341</v>
      </c>
      <c r="B533" s="6" t="s">
        <v>483</v>
      </c>
      <c r="C533" s="6">
        <v>9</v>
      </c>
      <c r="D533" s="6">
        <v>144.99</v>
      </c>
      <c r="E533" s="6">
        <v>3</v>
      </c>
    </row>
    <row r="534" spans="1:5" hidden="1" x14ac:dyDescent="0.25">
      <c r="A534" s="6">
        <v>18992</v>
      </c>
      <c r="B534" s="6" t="s">
        <v>484</v>
      </c>
      <c r="C534" s="6">
        <v>9</v>
      </c>
      <c r="D534" s="6">
        <v>373.46</v>
      </c>
      <c r="E534" s="6">
        <v>1</v>
      </c>
    </row>
    <row r="535" spans="1:5" hidden="1" x14ac:dyDescent="0.25">
      <c r="A535" s="6">
        <v>100527635</v>
      </c>
      <c r="B535" s="6" t="s">
        <v>485</v>
      </c>
      <c r="C535" s="6">
        <v>9</v>
      </c>
      <c r="D535" s="6">
        <v>212.99</v>
      </c>
      <c r="E535" s="6">
        <v>1</v>
      </c>
    </row>
    <row r="536" spans="1:5" hidden="1" x14ac:dyDescent="0.25">
      <c r="A536" s="6">
        <v>100518819</v>
      </c>
      <c r="B536" s="6" t="s">
        <v>486</v>
      </c>
      <c r="C536" s="6">
        <v>12</v>
      </c>
      <c r="D536" s="6">
        <v>106.67</v>
      </c>
      <c r="E536" s="6">
        <v>3</v>
      </c>
    </row>
    <row r="537" spans="1:5" hidden="1" x14ac:dyDescent="0.25">
      <c r="A537" s="6">
        <v>49526</v>
      </c>
      <c r="B537" s="6" t="s">
        <v>487</v>
      </c>
      <c r="C537" s="6">
        <v>12</v>
      </c>
      <c r="D537" s="6">
        <v>189.26</v>
      </c>
      <c r="E537" s="6">
        <v>2</v>
      </c>
    </row>
    <row r="538" spans="1:5" x14ac:dyDescent="0.25">
      <c r="A538" s="6">
        <v>100527627</v>
      </c>
      <c r="B538" s="6" t="s">
        <v>488</v>
      </c>
      <c r="C538" s="6">
        <v>12</v>
      </c>
      <c r="D538" s="6">
        <v>71.8</v>
      </c>
      <c r="E538" s="6">
        <v>2</v>
      </c>
    </row>
    <row r="539" spans="1:5" x14ac:dyDescent="0.25">
      <c r="A539" s="6">
        <v>100516354</v>
      </c>
      <c r="B539" s="6" t="s">
        <v>489</v>
      </c>
      <c r="C539" s="6">
        <v>12</v>
      </c>
      <c r="D539" s="6">
        <v>198.86</v>
      </c>
      <c r="E539" s="6">
        <v>1</v>
      </c>
    </row>
    <row r="540" spans="1:5" x14ac:dyDescent="0.25">
      <c r="A540" s="6">
        <v>11288</v>
      </c>
      <c r="B540" s="6" t="s">
        <v>490</v>
      </c>
      <c r="C540" s="6">
        <v>12</v>
      </c>
      <c r="D540" s="6">
        <v>294.54000000000002</v>
      </c>
      <c r="E540" s="6">
        <v>1</v>
      </c>
    </row>
    <row r="541" spans="1:5" x14ac:dyDescent="0.25">
      <c r="A541" s="6">
        <v>22158</v>
      </c>
      <c r="B541" s="6" t="s">
        <v>491</v>
      </c>
      <c r="C541" s="6">
        <v>12</v>
      </c>
      <c r="D541" s="6">
        <v>225.1</v>
      </c>
      <c r="E541" s="6">
        <v>1</v>
      </c>
    </row>
    <row r="542" spans="1:5" x14ac:dyDescent="0.25">
      <c r="A542" s="6">
        <v>22159</v>
      </c>
      <c r="B542" s="6" t="s">
        <v>492</v>
      </c>
      <c r="C542" s="6">
        <v>6</v>
      </c>
      <c r="D542" s="6">
        <v>340.51</v>
      </c>
      <c r="E542" s="6">
        <v>1</v>
      </c>
    </row>
    <row r="543" spans="1:5" x14ac:dyDescent="0.25">
      <c r="A543" s="6">
        <v>100543377</v>
      </c>
      <c r="B543" s="6" t="s">
        <v>493</v>
      </c>
      <c r="C543" s="6">
        <v>9</v>
      </c>
      <c r="D543" s="6">
        <v>212.99</v>
      </c>
      <c r="E543" s="6">
        <v>1</v>
      </c>
    </row>
    <row r="544" spans="1:5" x14ac:dyDescent="0.25">
      <c r="A544" s="6">
        <v>100503588</v>
      </c>
      <c r="B544" s="6" t="s">
        <v>494</v>
      </c>
      <c r="C544" s="6">
        <v>12</v>
      </c>
      <c r="D544" s="6">
        <v>172.99</v>
      </c>
      <c r="E544" s="6">
        <v>1</v>
      </c>
    </row>
    <row r="545" spans="1:5" x14ac:dyDescent="0.25">
      <c r="A545" s="6">
        <v>100448435</v>
      </c>
      <c r="B545" s="6" t="s">
        <v>495</v>
      </c>
      <c r="C545" s="6">
        <v>12</v>
      </c>
      <c r="D545" s="6">
        <v>247.32</v>
      </c>
      <c r="E545" s="6">
        <v>2</v>
      </c>
    </row>
    <row r="546" spans="1:5" x14ac:dyDescent="0.25">
      <c r="A546" s="6">
        <v>100546983</v>
      </c>
      <c r="B546" s="6" t="s">
        <v>496</v>
      </c>
      <c r="C546" s="6">
        <v>9</v>
      </c>
      <c r="D546" s="6">
        <v>393.81</v>
      </c>
      <c r="E546" s="6">
        <v>1</v>
      </c>
    </row>
    <row r="547" spans="1:5" x14ac:dyDescent="0.25">
      <c r="A547" s="6">
        <v>100546975</v>
      </c>
      <c r="B547" s="6" t="s">
        <v>497</v>
      </c>
      <c r="C547" s="6">
        <v>12</v>
      </c>
      <c r="D547" s="6">
        <v>294.54000000000002</v>
      </c>
      <c r="E547" s="6">
        <v>2</v>
      </c>
    </row>
    <row r="548" spans="1:5" x14ac:dyDescent="0.25">
      <c r="A548" s="6">
        <v>16344</v>
      </c>
      <c r="B548" s="6" t="s">
        <v>498</v>
      </c>
      <c r="C548" s="6">
        <v>12</v>
      </c>
      <c r="D548" s="6">
        <v>281.88</v>
      </c>
      <c r="E548" s="6">
        <v>2</v>
      </c>
    </row>
    <row r="549" spans="1:5" x14ac:dyDescent="0.25">
      <c r="A549" s="6">
        <v>16144</v>
      </c>
      <c r="B549" s="6" t="s">
        <v>499</v>
      </c>
      <c r="C549" s="6">
        <v>9</v>
      </c>
      <c r="D549" s="6">
        <v>335.45</v>
      </c>
      <c r="E549" s="6">
        <v>1</v>
      </c>
    </row>
    <row r="550" spans="1:5" x14ac:dyDescent="0.25">
      <c r="A550" s="6">
        <v>16141</v>
      </c>
      <c r="B550" s="6" t="s">
        <v>500</v>
      </c>
      <c r="C550" s="6">
        <v>18</v>
      </c>
      <c r="D550" s="6">
        <v>103.06</v>
      </c>
      <c r="E550" s="6">
        <v>2</v>
      </c>
    </row>
    <row r="551" spans="1:5" x14ac:dyDescent="0.25">
      <c r="A551" s="6">
        <v>100543374</v>
      </c>
      <c r="B551" s="6" t="s">
        <v>501</v>
      </c>
      <c r="C551" s="6">
        <v>15</v>
      </c>
      <c r="D551" s="6">
        <v>180.32</v>
      </c>
      <c r="E551" s="6">
        <v>3</v>
      </c>
    </row>
    <row r="552" spans="1:5" x14ac:dyDescent="0.25">
      <c r="A552" s="6">
        <v>20310</v>
      </c>
      <c r="B552" s="6" t="s">
        <v>502</v>
      </c>
      <c r="C552" s="6">
        <v>18</v>
      </c>
      <c r="D552" s="6">
        <v>103.06</v>
      </c>
      <c r="E552" s="6">
        <v>2</v>
      </c>
    </row>
    <row r="553" spans="1:5" x14ac:dyDescent="0.25">
      <c r="A553" s="6">
        <v>100549185</v>
      </c>
      <c r="B553" s="6" t="s">
        <v>503</v>
      </c>
      <c r="C553" s="6">
        <v>12</v>
      </c>
      <c r="D553" s="6">
        <v>169.9</v>
      </c>
      <c r="E553" s="6">
        <v>3</v>
      </c>
    </row>
    <row r="554" spans="1:5" x14ac:dyDescent="0.25">
      <c r="A554" s="6">
        <v>100547312</v>
      </c>
      <c r="B554" s="6" t="s">
        <v>504</v>
      </c>
      <c r="C554" s="6">
        <v>24</v>
      </c>
      <c r="D554" s="6">
        <v>9.94</v>
      </c>
      <c r="E554" s="6">
        <v>24</v>
      </c>
    </row>
    <row r="555" spans="1:5" x14ac:dyDescent="0.25">
      <c r="B555" s="6" t="s">
        <v>4242</v>
      </c>
    </row>
    <row r="556" spans="1:5" x14ac:dyDescent="0.25">
      <c r="A556" s="6">
        <v>100547102</v>
      </c>
      <c r="B556" s="6" t="s">
        <v>505</v>
      </c>
      <c r="C556" s="6">
        <v>200</v>
      </c>
      <c r="D556" s="6">
        <v>13.55</v>
      </c>
      <c r="E556" s="6">
        <v>200</v>
      </c>
    </row>
    <row r="557" spans="1:5" x14ac:dyDescent="0.25">
      <c r="A557" s="6">
        <v>26145</v>
      </c>
      <c r="B557" s="6" t="s">
        <v>506</v>
      </c>
      <c r="C557" s="6">
        <v>12</v>
      </c>
      <c r="D557" s="6">
        <v>284.57</v>
      </c>
      <c r="E557" s="6">
        <v>2</v>
      </c>
    </row>
    <row r="558" spans="1:5" x14ac:dyDescent="0.25">
      <c r="A558" s="6">
        <v>100413401</v>
      </c>
      <c r="B558" s="6" t="s">
        <v>507</v>
      </c>
      <c r="C558" s="6">
        <v>30</v>
      </c>
      <c r="D558" s="6">
        <v>7.4</v>
      </c>
      <c r="E558" s="6">
        <v>30</v>
      </c>
    </row>
    <row r="559" spans="1:5" x14ac:dyDescent="0.25">
      <c r="A559" s="6">
        <v>100478853</v>
      </c>
      <c r="B559" s="6" t="s">
        <v>508</v>
      </c>
      <c r="C559" s="6">
        <v>12</v>
      </c>
      <c r="D559" s="6">
        <v>85.92</v>
      </c>
      <c r="E559" s="6">
        <v>3</v>
      </c>
    </row>
    <row r="560" spans="1:5" x14ac:dyDescent="0.25">
      <c r="A560" s="6">
        <v>20846</v>
      </c>
      <c r="B560" s="6" t="s">
        <v>509</v>
      </c>
      <c r="C560" s="6">
        <v>12</v>
      </c>
      <c r="D560" s="6">
        <v>165.06</v>
      </c>
      <c r="E560" s="6">
        <v>2</v>
      </c>
    </row>
    <row r="561" spans="1:5" x14ac:dyDescent="0.25">
      <c r="A561" s="6">
        <v>2230</v>
      </c>
      <c r="B561" s="6" t="s">
        <v>510</v>
      </c>
      <c r="C561" s="6">
        <v>6</v>
      </c>
      <c r="D561" s="6">
        <v>211.88</v>
      </c>
      <c r="E561" s="6">
        <v>2</v>
      </c>
    </row>
    <row r="562" spans="1:5" x14ac:dyDescent="0.25">
      <c r="A562" s="6">
        <v>100512388</v>
      </c>
      <c r="B562" s="6" t="s">
        <v>511</v>
      </c>
      <c r="C562" s="6">
        <v>24</v>
      </c>
      <c r="D562" s="6">
        <v>63.44</v>
      </c>
      <c r="E562" s="6">
        <v>3</v>
      </c>
    </row>
    <row r="563" spans="1:5" x14ac:dyDescent="0.25">
      <c r="A563" s="6">
        <v>100458828</v>
      </c>
      <c r="B563" s="6" t="s">
        <v>512</v>
      </c>
      <c r="C563" s="6">
        <v>12</v>
      </c>
      <c r="D563" s="6">
        <v>155.22</v>
      </c>
      <c r="E563" s="6">
        <v>2</v>
      </c>
    </row>
    <row r="564" spans="1:5" x14ac:dyDescent="0.25">
      <c r="A564" s="6">
        <v>15467</v>
      </c>
      <c r="B564" s="6" t="s">
        <v>513</v>
      </c>
      <c r="C564" s="6">
        <v>12</v>
      </c>
      <c r="D564" s="6">
        <v>284.57</v>
      </c>
      <c r="E564" s="6">
        <v>2</v>
      </c>
    </row>
    <row r="565" spans="1:5" x14ac:dyDescent="0.25">
      <c r="A565" s="6">
        <v>15471</v>
      </c>
      <c r="B565" s="6" t="s">
        <v>514</v>
      </c>
      <c r="C565" s="6">
        <v>12</v>
      </c>
      <c r="D565" s="6">
        <v>165.04</v>
      </c>
      <c r="E565" s="6">
        <v>2</v>
      </c>
    </row>
    <row r="566" spans="1:5" x14ac:dyDescent="0.25">
      <c r="A566" s="6">
        <v>12723</v>
      </c>
      <c r="B566" s="6" t="s">
        <v>515</v>
      </c>
      <c r="C566" s="6">
        <v>12</v>
      </c>
      <c r="D566" s="6">
        <v>225.16</v>
      </c>
      <c r="E566" s="6">
        <v>1</v>
      </c>
    </row>
    <row r="567" spans="1:5" x14ac:dyDescent="0.25">
      <c r="A567" s="6">
        <v>12726</v>
      </c>
      <c r="B567" s="6" t="s">
        <v>516</v>
      </c>
      <c r="C567" s="6">
        <v>12</v>
      </c>
      <c r="D567" s="6">
        <v>114.48</v>
      </c>
      <c r="E567" s="6">
        <v>2</v>
      </c>
    </row>
    <row r="568" spans="1:5" x14ac:dyDescent="0.25">
      <c r="B568" s="6" t="s">
        <v>4243</v>
      </c>
    </row>
    <row r="569" spans="1:5" x14ac:dyDescent="0.25">
      <c r="A569" s="6">
        <v>5539</v>
      </c>
      <c r="B569" s="6" t="s">
        <v>517</v>
      </c>
      <c r="C569" s="6">
        <v>15</v>
      </c>
      <c r="D569" s="6">
        <v>118.3</v>
      </c>
      <c r="E569" s="6">
        <v>2</v>
      </c>
    </row>
    <row r="570" spans="1:5" x14ac:dyDescent="0.25">
      <c r="A570" s="6">
        <v>91577</v>
      </c>
      <c r="B570" s="6" t="s">
        <v>518</v>
      </c>
      <c r="C570" s="6">
        <v>12</v>
      </c>
      <c r="D570" s="6">
        <v>247.06</v>
      </c>
      <c r="E570" s="6">
        <v>1</v>
      </c>
    </row>
    <row r="571" spans="1:5" x14ac:dyDescent="0.25">
      <c r="A571" s="6">
        <v>21787</v>
      </c>
      <c r="B571" s="6" t="s">
        <v>519</v>
      </c>
      <c r="C571" s="6">
        <v>12</v>
      </c>
      <c r="D571" s="6">
        <v>147.1</v>
      </c>
      <c r="E571" s="6">
        <v>3</v>
      </c>
    </row>
    <row r="572" spans="1:5" x14ac:dyDescent="0.25">
      <c r="A572" s="6">
        <v>264</v>
      </c>
      <c r="B572" s="6" t="s">
        <v>520</v>
      </c>
      <c r="C572" s="6">
        <v>12</v>
      </c>
      <c r="D572" s="6">
        <v>227.17</v>
      </c>
      <c r="E572" s="6">
        <v>2</v>
      </c>
    </row>
    <row r="573" spans="1:5" x14ac:dyDescent="0.25">
      <c r="A573" s="6">
        <v>100396410</v>
      </c>
      <c r="B573" s="6" t="s">
        <v>521</v>
      </c>
      <c r="C573" s="6">
        <v>12</v>
      </c>
      <c r="D573" s="6">
        <v>252.43</v>
      </c>
      <c r="E573" s="6">
        <v>2</v>
      </c>
    </row>
    <row r="574" spans="1:5" x14ac:dyDescent="0.25">
      <c r="B574" s="6" t="s">
        <v>4244</v>
      </c>
    </row>
    <row r="575" spans="1:5" x14ac:dyDescent="0.25">
      <c r="A575" s="6">
        <v>100546182</v>
      </c>
      <c r="B575" s="6" t="s">
        <v>522</v>
      </c>
      <c r="C575" s="6">
        <v>12</v>
      </c>
      <c r="D575" s="6">
        <v>142.08000000000001</v>
      </c>
      <c r="E575" s="6">
        <v>3</v>
      </c>
    </row>
    <row r="576" spans="1:5" x14ac:dyDescent="0.25">
      <c r="A576" s="6">
        <v>52550</v>
      </c>
      <c r="B576" s="6" t="s">
        <v>523</v>
      </c>
      <c r="C576" s="6">
        <v>12</v>
      </c>
      <c r="D576" s="6">
        <v>243.23</v>
      </c>
      <c r="E576" s="6">
        <v>3</v>
      </c>
    </row>
    <row r="577" spans="1:5" x14ac:dyDescent="0.25">
      <c r="A577" s="6">
        <v>100547482</v>
      </c>
      <c r="B577" s="6" t="s">
        <v>524</v>
      </c>
      <c r="C577" s="6">
        <v>13</v>
      </c>
      <c r="D577" s="6">
        <v>393.94</v>
      </c>
      <c r="E577" s="6">
        <v>1</v>
      </c>
    </row>
    <row r="578" spans="1:5" x14ac:dyDescent="0.25">
      <c r="A578" s="6">
        <v>100547274</v>
      </c>
      <c r="B578" s="6" t="s">
        <v>525</v>
      </c>
      <c r="C578" s="6">
        <v>12</v>
      </c>
      <c r="D578" s="6">
        <v>192.9</v>
      </c>
      <c r="E578" s="6">
        <v>3</v>
      </c>
    </row>
    <row r="579" spans="1:5" x14ac:dyDescent="0.25">
      <c r="A579" s="6">
        <v>100524928</v>
      </c>
      <c r="B579" s="6" t="s">
        <v>526</v>
      </c>
      <c r="C579" s="6">
        <v>15</v>
      </c>
      <c r="D579" s="6">
        <v>262.36</v>
      </c>
      <c r="E579" s="6">
        <v>1</v>
      </c>
    </row>
    <row r="580" spans="1:5" x14ac:dyDescent="0.25">
      <c r="A580" s="6">
        <v>100546185</v>
      </c>
      <c r="B580" s="6" t="s">
        <v>527</v>
      </c>
      <c r="C580" s="6">
        <v>12</v>
      </c>
      <c r="D580" s="6">
        <v>118.78</v>
      </c>
      <c r="E580" s="6">
        <v>2</v>
      </c>
    </row>
    <row r="581" spans="1:5" x14ac:dyDescent="0.25">
      <c r="A581" s="6">
        <v>100545450</v>
      </c>
      <c r="B581" s="6" t="s">
        <v>528</v>
      </c>
      <c r="C581" s="6">
        <v>8</v>
      </c>
      <c r="D581" s="6">
        <v>198.16</v>
      </c>
      <c r="E581" s="6">
        <v>1</v>
      </c>
    </row>
    <row r="582" spans="1:5" x14ac:dyDescent="0.25">
      <c r="A582" s="6">
        <v>100547289</v>
      </c>
      <c r="B582" s="6" t="s">
        <v>529</v>
      </c>
      <c r="C582" s="6">
        <v>12</v>
      </c>
      <c r="D582" s="6">
        <v>156.5</v>
      </c>
      <c r="E582" s="6">
        <v>3</v>
      </c>
    </row>
    <row r="583" spans="1:5" x14ac:dyDescent="0.25">
      <c r="B583" s="6" t="s">
        <v>4245</v>
      </c>
    </row>
    <row r="584" spans="1:5" x14ac:dyDescent="0.25">
      <c r="A584" s="6">
        <v>100547571</v>
      </c>
      <c r="B584" s="6" t="s">
        <v>530</v>
      </c>
      <c r="C584" s="6">
        <v>9</v>
      </c>
      <c r="D584" s="6">
        <v>459.04</v>
      </c>
      <c r="E584" s="6">
        <v>1</v>
      </c>
    </row>
    <row r="585" spans="1:5" x14ac:dyDescent="0.25">
      <c r="B585" s="6" t="s">
        <v>4246</v>
      </c>
    </row>
    <row r="586" spans="1:5" x14ac:dyDescent="0.25">
      <c r="A586" s="6">
        <v>100546180</v>
      </c>
      <c r="B586" s="6" t="s">
        <v>531</v>
      </c>
      <c r="C586" s="6">
        <v>12</v>
      </c>
      <c r="D586" s="6">
        <v>202.5</v>
      </c>
      <c r="E586" s="6">
        <v>4</v>
      </c>
    </row>
    <row r="587" spans="1:5" x14ac:dyDescent="0.25">
      <c r="A587" s="6">
        <v>100546183</v>
      </c>
      <c r="B587" s="6" t="s">
        <v>532</v>
      </c>
      <c r="C587" s="6">
        <v>12</v>
      </c>
      <c r="D587" s="6">
        <v>137.59</v>
      </c>
      <c r="E587" s="6">
        <v>3</v>
      </c>
    </row>
    <row r="588" spans="1:5" x14ac:dyDescent="0.25">
      <c r="A588" s="6">
        <v>100545825</v>
      </c>
      <c r="B588" s="6" t="s">
        <v>533</v>
      </c>
      <c r="C588" s="6">
        <v>12</v>
      </c>
      <c r="D588" s="6">
        <v>202.34</v>
      </c>
      <c r="E588" s="6">
        <v>1</v>
      </c>
    </row>
    <row r="589" spans="1:5" x14ac:dyDescent="0.25">
      <c r="A589" s="6">
        <v>100547766</v>
      </c>
      <c r="B589" s="6" t="s">
        <v>534</v>
      </c>
      <c r="C589" s="6">
        <v>12</v>
      </c>
      <c r="D589" s="6">
        <v>210.91</v>
      </c>
      <c r="E589" s="6">
        <v>2</v>
      </c>
    </row>
    <row r="590" spans="1:5" x14ac:dyDescent="0.25">
      <c r="A590" s="6">
        <v>100546921</v>
      </c>
      <c r="B590" s="6" t="s">
        <v>535</v>
      </c>
      <c r="C590" s="6">
        <v>12</v>
      </c>
      <c r="D590" s="6">
        <v>219.64</v>
      </c>
      <c r="E590" s="6">
        <v>3</v>
      </c>
    </row>
    <row r="591" spans="1:5" x14ac:dyDescent="0.25">
      <c r="A591" s="6">
        <v>100546181</v>
      </c>
      <c r="B591" s="6" t="s">
        <v>536</v>
      </c>
      <c r="C591" s="6">
        <v>12</v>
      </c>
      <c r="D591" s="6">
        <v>142.08000000000001</v>
      </c>
      <c r="E591" s="6">
        <v>1</v>
      </c>
    </row>
    <row r="592" spans="1:5" x14ac:dyDescent="0.25">
      <c r="A592" s="6">
        <v>100545824</v>
      </c>
      <c r="B592" s="6" t="s">
        <v>537</v>
      </c>
      <c r="C592" s="6">
        <v>12</v>
      </c>
      <c r="D592" s="6">
        <v>208.94</v>
      </c>
      <c r="E592" s="6">
        <v>3</v>
      </c>
    </row>
    <row r="593" spans="1:5" x14ac:dyDescent="0.25">
      <c r="A593" s="6">
        <v>100548504</v>
      </c>
      <c r="B593" s="6" t="s">
        <v>538</v>
      </c>
      <c r="C593" s="6">
        <v>12</v>
      </c>
      <c r="D593" s="6">
        <v>206.83</v>
      </c>
      <c r="E593" s="6">
        <v>2</v>
      </c>
    </row>
    <row r="594" spans="1:5" x14ac:dyDescent="0.25">
      <c r="A594" s="6">
        <v>100543644</v>
      </c>
      <c r="B594" s="6" t="s">
        <v>539</v>
      </c>
      <c r="C594" s="6">
        <v>12</v>
      </c>
      <c r="D594" s="6">
        <v>196.09</v>
      </c>
      <c r="E594" s="6">
        <v>1</v>
      </c>
    </row>
    <row r="595" spans="1:5" x14ac:dyDescent="0.25">
      <c r="A595" s="6">
        <v>100547524</v>
      </c>
      <c r="B595" s="6" t="s">
        <v>540</v>
      </c>
      <c r="C595" s="6">
        <v>12</v>
      </c>
      <c r="D595" s="6">
        <v>196.09</v>
      </c>
      <c r="E595" s="6">
        <v>2</v>
      </c>
    </row>
    <row r="596" spans="1:5" x14ac:dyDescent="0.25">
      <c r="B596" s="6" t="s">
        <v>4247</v>
      </c>
    </row>
    <row r="597" spans="1:5" x14ac:dyDescent="0.25">
      <c r="A597" s="6">
        <v>100545451</v>
      </c>
      <c r="B597" s="6" t="s">
        <v>541</v>
      </c>
      <c r="C597" s="6">
        <v>12</v>
      </c>
      <c r="D597" s="6">
        <v>110.45</v>
      </c>
      <c r="E597" s="6">
        <v>1</v>
      </c>
    </row>
    <row r="598" spans="1:5" x14ac:dyDescent="0.25">
      <c r="A598" s="6">
        <v>77136</v>
      </c>
      <c r="B598" s="6" t="s">
        <v>542</v>
      </c>
      <c r="C598" s="6">
        <v>20</v>
      </c>
      <c r="D598" s="6">
        <v>126.9</v>
      </c>
      <c r="E598" s="6">
        <v>2</v>
      </c>
    </row>
    <row r="599" spans="1:5" x14ac:dyDescent="0.25">
      <c r="A599" s="6">
        <v>100543641</v>
      </c>
      <c r="B599" s="6" t="s">
        <v>543</v>
      </c>
      <c r="C599" s="6">
        <v>12</v>
      </c>
      <c r="D599" s="6">
        <v>140.51</v>
      </c>
      <c r="E599" s="6">
        <v>1</v>
      </c>
    </row>
    <row r="600" spans="1:5" x14ac:dyDescent="0.25">
      <c r="A600" s="6">
        <v>100543642</v>
      </c>
      <c r="B600" s="6" t="s">
        <v>544</v>
      </c>
      <c r="C600" s="6">
        <v>18</v>
      </c>
      <c r="D600" s="6">
        <v>57.89</v>
      </c>
      <c r="E600" s="6">
        <v>1</v>
      </c>
    </row>
    <row r="601" spans="1:5" x14ac:dyDescent="0.25">
      <c r="A601" s="6">
        <v>100545449</v>
      </c>
      <c r="B601" s="6" t="s">
        <v>545</v>
      </c>
      <c r="C601" s="6">
        <v>12</v>
      </c>
      <c r="D601" s="6">
        <v>110.45</v>
      </c>
      <c r="E601" s="6">
        <v>1</v>
      </c>
    </row>
    <row r="602" spans="1:5" x14ac:dyDescent="0.25">
      <c r="A602" s="6">
        <v>100546192</v>
      </c>
      <c r="B602" s="6" t="s">
        <v>546</v>
      </c>
      <c r="C602" s="6">
        <v>12</v>
      </c>
      <c r="D602" s="6">
        <v>122.21</v>
      </c>
      <c r="E602" s="6">
        <v>3</v>
      </c>
    </row>
    <row r="603" spans="1:5" x14ac:dyDescent="0.25">
      <c r="A603" s="6">
        <v>3521</v>
      </c>
      <c r="B603" s="6" t="s">
        <v>547</v>
      </c>
      <c r="C603" s="6">
        <v>30</v>
      </c>
      <c r="D603" s="6">
        <v>113.76</v>
      </c>
      <c r="E603" s="6">
        <v>1</v>
      </c>
    </row>
    <row r="604" spans="1:5" x14ac:dyDescent="0.25">
      <c r="B604" s="6" t="s">
        <v>4248</v>
      </c>
    </row>
    <row r="605" spans="1:5" x14ac:dyDescent="0.25">
      <c r="A605" s="6">
        <v>8255</v>
      </c>
      <c r="B605" s="6" t="s">
        <v>548</v>
      </c>
      <c r="C605" s="6">
        <v>24</v>
      </c>
      <c r="D605" s="6">
        <v>105.5</v>
      </c>
      <c r="E605" s="6">
        <v>2</v>
      </c>
    </row>
    <row r="606" spans="1:5" x14ac:dyDescent="0.25">
      <c r="A606" s="6">
        <v>21226</v>
      </c>
      <c r="B606" s="6" t="s">
        <v>549</v>
      </c>
      <c r="C606" s="6">
        <v>12</v>
      </c>
      <c r="D606" s="6">
        <v>98.63</v>
      </c>
      <c r="E606" s="6">
        <v>2</v>
      </c>
    </row>
    <row r="607" spans="1:5" x14ac:dyDescent="0.25">
      <c r="B607" s="6" t="s">
        <v>4207</v>
      </c>
    </row>
    <row r="608" spans="1:5" x14ac:dyDescent="0.25">
      <c r="A608" s="6">
        <v>100551536</v>
      </c>
      <c r="B608" s="6" t="s">
        <v>550</v>
      </c>
      <c r="C608" s="6">
        <v>12</v>
      </c>
      <c r="D608" s="6">
        <v>161.96</v>
      </c>
      <c r="E608" s="6">
        <v>4</v>
      </c>
    </row>
    <row r="609" spans="1:5" x14ac:dyDescent="0.25">
      <c r="A609" s="6">
        <v>100551537</v>
      </c>
      <c r="B609" s="6" t="s">
        <v>551</v>
      </c>
      <c r="C609" s="6">
        <v>12</v>
      </c>
      <c r="D609" s="6">
        <v>103.8</v>
      </c>
      <c r="E609" s="6">
        <v>4</v>
      </c>
    </row>
    <row r="610" spans="1:5" x14ac:dyDescent="0.25">
      <c r="A610" s="6">
        <v>100546854</v>
      </c>
      <c r="B610" s="6" t="s">
        <v>552</v>
      </c>
      <c r="C610" s="6">
        <v>12</v>
      </c>
      <c r="D610" s="6">
        <v>94.9</v>
      </c>
      <c r="E610" s="6">
        <v>2</v>
      </c>
    </row>
    <row r="611" spans="1:5" x14ac:dyDescent="0.25">
      <c r="A611" s="6">
        <v>100547346</v>
      </c>
      <c r="B611" s="6" t="s">
        <v>553</v>
      </c>
      <c r="C611" s="6">
        <v>6</v>
      </c>
      <c r="D611" s="6">
        <v>313.08999999999997</v>
      </c>
      <c r="E611" s="6">
        <v>1</v>
      </c>
    </row>
    <row r="612" spans="1:5" x14ac:dyDescent="0.25">
      <c r="A612" s="6">
        <v>100546858</v>
      </c>
      <c r="B612" s="6" t="s">
        <v>554</v>
      </c>
      <c r="C612" s="6">
        <v>16</v>
      </c>
      <c r="D612" s="6">
        <v>143</v>
      </c>
      <c r="E612" s="6">
        <v>1</v>
      </c>
    </row>
    <row r="613" spans="1:5" x14ac:dyDescent="0.25">
      <c r="A613" s="6">
        <v>100545893</v>
      </c>
      <c r="B613" s="6" t="s">
        <v>555</v>
      </c>
      <c r="C613" s="6">
        <v>20</v>
      </c>
      <c r="D613" s="6">
        <v>228.39</v>
      </c>
      <c r="E613" s="6">
        <v>2</v>
      </c>
    </row>
    <row r="614" spans="1:5" x14ac:dyDescent="0.25">
      <c r="A614" s="6">
        <v>100546859</v>
      </c>
      <c r="B614" s="6" t="s">
        <v>556</v>
      </c>
      <c r="C614" s="6">
        <v>20</v>
      </c>
      <c r="D614" s="6">
        <v>102.7</v>
      </c>
      <c r="E614" s="6">
        <v>2</v>
      </c>
    </row>
    <row r="615" spans="1:5" x14ac:dyDescent="0.25">
      <c r="B615" s="6" t="s">
        <v>557</v>
      </c>
    </row>
    <row r="616" spans="1:5" x14ac:dyDescent="0.25">
      <c r="A616" s="6">
        <v>100545894</v>
      </c>
      <c r="B616" s="6" t="s">
        <v>558</v>
      </c>
      <c r="C616" s="6">
        <v>20</v>
      </c>
      <c r="D616" s="6">
        <v>318.24</v>
      </c>
      <c r="E616" s="6">
        <v>2</v>
      </c>
    </row>
    <row r="617" spans="1:5" x14ac:dyDescent="0.25">
      <c r="B617" s="6" t="s">
        <v>559</v>
      </c>
    </row>
    <row r="618" spans="1:5" x14ac:dyDescent="0.25">
      <c r="A618" s="6">
        <v>100547342</v>
      </c>
      <c r="B618" s="6" t="s">
        <v>560</v>
      </c>
      <c r="C618" s="6">
        <v>6</v>
      </c>
      <c r="D618" s="6">
        <v>282.04000000000002</v>
      </c>
      <c r="E618" s="6">
        <v>3</v>
      </c>
    </row>
    <row r="619" spans="1:5" x14ac:dyDescent="0.25">
      <c r="B619" s="6" t="s">
        <v>561</v>
      </c>
    </row>
    <row r="620" spans="1:5" x14ac:dyDescent="0.25">
      <c r="B620" s="6" t="s">
        <v>4249</v>
      </c>
    </row>
    <row r="621" spans="1:5" x14ac:dyDescent="0.25">
      <c r="A621" s="6">
        <v>44387</v>
      </c>
      <c r="B621" s="6" t="s">
        <v>562</v>
      </c>
      <c r="C621" s="6">
        <v>26</v>
      </c>
      <c r="D621" s="6">
        <v>9.36</v>
      </c>
      <c r="E621" s="6">
        <v>26</v>
      </c>
    </row>
    <row r="622" spans="1:5" x14ac:dyDescent="0.25">
      <c r="A622" s="6">
        <v>100533736</v>
      </c>
      <c r="B622" s="6" t="s">
        <v>563</v>
      </c>
      <c r="C622" s="6">
        <v>24</v>
      </c>
      <c r="D622" s="6">
        <v>8.2899999999999991</v>
      </c>
      <c r="E622" s="6">
        <v>24</v>
      </c>
    </row>
    <row r="623" spans="1:5" x14ac:dyDescent="0.25">
      <c r="A623" s="6">
        <v>100543376</v>
      </c>
      <c r="B623" s="6" t="s">
        <v>564</v>
      </c>
      <c r="C623" s="6">
        <v>24</v>
      </c>
      <c r="D623" s="6">
        <v>9.9499999999999993</v>
      </c>
      <c r="E623" s="6">
        <v>24</v>
      </c>
    </row>
    <row r="624" spans="1:5" x14ac:dyDescent="0.25">
      <c r="A624" s="6">
        <v>15392</v>
      </c>
      <c r="B624" s="6" t="s">
        <v>565</v>
      </c>
      <c r="C624" s="6">
        <v>26</v>
      </c>
      <c r="D624" s="6">
        <v>7.4</v>
      </c>
      <c r="E624" s="6">
        <v>26</v>
      </c>
    </row>
    <row r="625" spans="1:5" x14ac:dyDescent="0.25">
      <c r="A625" s="6">
        <v>100543375</v>
      </c>
      <c r="B625" s="6" t="s">
        <v>566</v>
      </c>
      <c r="C625" s="6">
        <v>8</v>
      </c>
      <c r="D625" s="6">
        <v>23.34</v>
      </c>
      <c r="E625" s="6">
        <v>8</v>
      </c>
    </row>
    <row r="626" spans="1:5" x14ac:dyDescent="0.25">
      <c r="B626" s="6" t="s">
        <v>4242</v>
      </c>
    </row>
    <row r="627" spans="1:5" x14ac:dyDescent="0.25">
      <c r="A627" s="6">
        <v>100478845</v>
      </c>
      <c r="B627" s="6" t="s">
        <v>567</v>
      </c>
      <c r="C627" s="6">
        <v>20</v>
      </c>
      <c r="D627" s="6">
        <v>11.77</v>
      </c>
      <c r="E627" s="6">
        <v>20</v>
      </c>
    </row>
    <row r="628" spans="1:5" x14ac:dyDescent="0.25">
      <c r="A628" s="6">
        <v>100551538</v>
      </c>
      <c r="B628" s="6" t="s">
        <v>568</v>
      </c>
      <c r="C628" s="6">
        <v>20</v>
      </c>
      <c r="D628" s="6">
        <v>13.78</v>
      </c>
      <c r="E628" s="6">
        <v>20</v>
      </c>
    </row>
    <row r="629" spans="1:5" x14ac:dyDescent="0.25">
      <c r="B629" s="6" t="s">
        <v>4247</v>
      </c>
    </row>
    <row r="630" spans="1:5" x14ac:dyDescent="0.25">
      <c r="A630" s="6">
        <v>100557244</v>
      </c>
      <c r="B630" s="6" t="s">
        <v>569</v>
      </c>
      <c r="C630" s="6">
        <v>50</v>
      </c>
      <c r="D630" s="6">
        <v>6.02</v>
      </c>
      <c r="E630" s="6">
        <v>50</v>
      </c>
    </row>
    <row r="631" spans="1:5" x14ac:dyDescent="0.25">
      <c r="B631" s="6" t="s">
        <v>4250</v>
      </c>
    </row>
    <row r="632" spans="1:5" x14ac:dyDescent="0.25">
      <c r="A632" s="6">
        <v>11681</v>
      </c>
      <c r="B632" s="6" t="s">
        <v>570</v>
      </c>
      <c r="C632" s="6">
        <v>20</v>
      </c>
      <c r="D632" s="6">
        <v>8.58</v>
      </c>
      <c r="E632" s="6">
        <v>20</v>
      </c>
    </row>
    <row r="633" spans="1:5" x14ac:dyDescent="0.25">
      <c r="A633" s="6">
        <v>11589</v>
      </c>
      <c r="B633" s="6" t="s">
        <v>571</v>
      </c>
      <c r="C633" s="6">
        <v>20</v>
      </c>
      <c r="D633" s="6">
        <v>8.58</v>
      </c>
      <c r="E633" s="6">
        <v>20</v>
      </c>
    </row>
    <row r="634" spans="1:5" x14ac:dyDescent="0.25">
      <c r="A634" s="6">
        <v>42489</v>
      </c>
      <c r="B634" s="6" t="s">
        <v>572</v>
      </c>
      <c r="C634" s="6">
        <v>25</v>
      </c>
      <c r="D634" s="6">
        <v>8.15</v>
      </c>
      <c r="E634" s="6">
        <v>25</v>
      </c>
    </row>
    <row r="635" spans="1:5" x14ac:dyDescent="0.25">
      <c r="A635" s="6">
        <v>19667</v>
      </c>
      <c r="B635" s="6" t="s">
        <v>573</v>
      </c>
      <c r="C635" s="6">
        <v>25</v>
      </c>
      <c r="D635" s="6">
        <v>8.15</v>
      </c>
      <c r="E635" s="6">
        <v>25</v>
      </c>
    </row>
    <row r="636" spans="1:5" x14ac:dyDescent="0.25">
      <c r="A636" s="6">
        <v>16423</v>
      </c>
      <c r="B636" s="6" t="s">
        <v>574</v>
      </c>
      <c r="C636" s="6">
        <v>50</v>
      </c>
      <c r="D636" s="6">
        <v>81.48</v>
      </c>
      <c r="E636" s="6">
        <v>10</v>
      </c>
    </row>
    <row r="637" spans="1:5" x14ac:dyDescent="0.25">
      <c r="A637" s="6">
        <f>43380</f>
        <v>43380</v>
      </c>
      <c r="B637" s="6" t="s">
        <v>575</v>
      </c>
      <c r="C637" s="6">
        <v>100</v>
      </c>
      <c r="D637" s="6">
        <v>8.15</v>
      </c>
      <c r="E637" s="6">
        <v>100</v>
      </c>
    </row>
    <row r="638" spans="1:5" x14ac:dyDescent="0.25">
      <c r="B638" s="6" t="s">
        <v>576</v>
      </c>
    </row>
    <row r="639" spans="1:5" x14ac:dyDescent="0.25">
      <c r="B639" s="6" t="s">
        <v>577</v>
      </c>
    </row>
    <row r="640" spans="1:5" x14ac:dyDescent="0.25">
      <c r="A640" s="6">
        <v>100568429</v>
      </c>
      <c r="B640" s="6" t="s">
        <v>578</v>
      </c>
      <c r="C640" s="6">
        <v>12</v>
      </c>
      <c r="D640" s="6">
        <v>71</v>
      </c>
      <c r="E640" s="6">
        <v>2</v>
      </c>
    </row>
    <row r="641" spans="1:5" x14ac:dyDescent="0.25">
      <c r="A641" s="6">
        <v>100568437</v>
      </c>
      <c r="B641" s="6" t="s">
        <v>579</v>
      </c>
      <c r="C641" s="6">
        <v>12</v>
      </c>
      <c r="D641" s="6">
        <v>71</v>
      </c>
      <c r="E641" s="6">
        <v>2</v>
      </c>
    </row>
    <row r="642" spans="1:5" x14ac:dyDescent="0.25">
      <c r="B642" s="6" t="s">
        <v>4251</v>
      </c>
    </row>
    <row r="643" spans="1:5" x14ac:dyDescent="0.25">
      <c r="A643" s="6">
        <v>100492663</v>
      </c>
      <c r="B643" s="6" t="s">
        <v>580</v>
      </c>
      <c r="C643" s="6">
        <v>12</v>
      </c>
      <c r="D643" s="6">
        <v>57.29</v>
      </c>
      <c r="E643" s="6">
        <v>2</v>
      </c>
    </row>
    <row r="644" spans="1:5" x14ac:dyDescent="0.25">
      <c r="A644" s="6">
        <v>100492680</v>
      </c>
      <c r="B644" s="6" t="s">
        <v>581</v>
      </c>
      <c r="C644" s="6">
        <v>12</v>
      </c>
      <c r="D644" s="6">
        <v>42.98</v>
      </c>
      <c r="E644" s="6">
        <v>2</v>
      </c>
    </row>
    <row r="645" spans="1:5" x14ac:dyDescent="0.25">
      <c r="A645" s="6">
        <v>100517103</v>
      </c>
      <c r="B645" s="6" t="s">
        <v>582</v>
      </c>
      <c r="C645" s="6">
        <v>12</v>
      </c>
      <c r="D645" s="6">
        <v>113.36</v>
      </c>
      <c r="E645" s="6">
        <v>2</v>
      </c>
    </row>
    <row r="646" spans="1:5" x14ac:dyDescent="0.25">
      <c r="A646" s="6">
        <v>100517111</v>
      </c>
      <c r="B646" s="6" t="s">
        <v>583</v>
      </c>
      <c r="C646" s="6">
        <v>12</v>
      </c>
      <c r="D646" s="6">
        <v>82.39</v>
      </c>
      <c r="E646" s="6">
        <v>2</v>
      </c>
    </row>
    <row r="647" spans="1:5" x14ac:dyDescent="0.25">
      <c r="A647" s="6">
        <v>100502260</v>
      </c>
      <c r="B647" s="6" t="s">
        <v>584</v>
      </c>
      <c r="C647" s="6">
        <v>12</v>
      </c>
      <c r="D647" s="6">
        <v>82</v>
      </c>
      <c r="E647" s="6">
        <v>2</v>
      </c>
    </row>
    <row r="648" spans="1:5" x14ac:dyDescent="0.25">
      <c r="A648" s="6">
        <v>100487397</v>
      </c>
      <c r="B648" s="6" t="s">
        <v>585</v>
      </c>
      <c r="C648" s="6">
        <v>12</v>
      </c>
      <c r="D648" s="6">
        <v>79.81</v>
      </c>
      <c r="E648" s="6">
        <v>2</v>
      </c>
    </row>
    <row r="649" spans="1:5" x14ac:dyDescent="0.25">
      <c r="B649" s="6" t="s">
        <v>4252</v>
      </c>
    </row>
    <row r="650" spans="1:5" x14ac:dyDescent="0.25">
      <c r="A650" s="6">
        <v>100557295</v>
      </c>
      <c r="B650" s="6" t="s">
        <v>586</v>
      </c>
      <c r="C650" s="6">
        <v>12</v>
      </c>
      <c r="D650" s="6">
        <v>69.709999999999994</v>
      </c>
      <c r="E650" s="6">
        <v>3</v>
      </c>
    </row>
    <row r="651" spans="1:5" x14ac:dyDescent="0.25">
      <c r="A651" s="6">
        <v>100557308</v>
      </c>
      <c r="B651" s="6" t="s">
        <v>587</v>
      </c>
      <c r="C651" s="6">
        <v>12</v>
      </c>
      <c r="D651" s="6">
        <v>93.36</v>
      </c>
      <c r="E651" s="6">
        <v>3</v>
      </c>
    </row>
    <row r="652" spans="1:5" x14ac:dyDescent="0.25">
      <c r="B652" s="6" t="s">
        <v>4253</v>
      </c>
    </row>
    <row r="653" spans="1:5" x14ac:dyDescent="0.25">
      <c r="A653" s="6">
        <v>100480806</v>
      </c>
      <c r="B653" s="6" t="s">
        <v>588</v>
      </c>
      <c r="C653" s="6">
        <v>21</v>
      </c>
      <c r="D653" s="6">
        <v>35.68</v>
      </c>
      <c r="E653" s="6">
        <v>7</v>
      </c>
    </row>
    <row r="654" spans="1:5" x14ac:dyDescent="0.25">
      <c r="A654" s="6">
        <v>100548222</v>
      </c>
      <c r="B654" s="6" t="s">
        <v>589</v>
      </c>
      <c r="C654" s="6">
        <v>21</v>
      </c>
      <c r="D654" s="6">
        <v>35.56</v>
      </c>
      <c r="E654" s="6">
        <v>7</v>
      </c>
    </row>
    <row r="655" spans="1:5" x14ac:dyDescent="0.25">
      <c r="A655" s="6">
        <v>19570</v>
      </c>
      <c r="B655" s="6" t="s">
        <v>590</v>
      </c>
      <c r="C655" s="6">
        <v>50</v>
      </c>
      <c r="D655" s="6">
        <v>37.450000000000003</v>
      </c>
      <c r="E655" s="6">
        <v>5</v>
      </c>
    </row>
    <row r="656" spans="1:5" x14ac:dyDescent="0.25">
      <c r="A656" s="6">
        <v>19575</v>
      </c>
      <c r="B656" s="6" t="s">
        <v>591</v>
      </c>
      <c r="C656" s="6">
        <v>50</v>
      </c>
      <c r="D656" s="6">
        <v>39.049999999999997</v>
      </c>
      <c r="E656" s="6">
        <v>5</v>
      </c>
    </row>
    <row r="657" spans="1:5" x14ac:dyDescent="0.25">
      <c r="A657" s="6">
        <v>7256</v>
      </c>
      <c r="B657" s="6" t="s">
        <v>592</v>
      </c>
      <c r="C657" s="6">
        <v>24</v>
      </c>
      <c r="D657" s="6">
        <v>46.14</v>
      </c>
      <c r="E657" s="6">
        <v>3</v>
      </c>
    </row>
    <row r="658" spans="1:5" x14ac:dyDescent="0.25">
      <c r="A658" s="6">
        <v>32836</v>
      </c>
      <c r="B658" s="6" t="s">
        <v>593</v>
      </c>
      <c r="C658" s="6">
        <v>24</v>
      </c>
      <c r="D658" s="6">
        <v>32.5</v>
      </c>
      <c r="E658" s="6">
        <v>3</v>
      </c>
    </row>
    <row r="659" spans="1:5" x14ac:dyDescent="0.25">
      <c r="A659" s="6">
        <v>32846</v>
      </c>
      <c r="B659" s="6" t="s">
        <v>594</v>
      </c>
      <c r="C659" s="6">
        <v>16</v>
      </c>
      <c r="D659" s="6">
        <v>22.38</v>
      </c>
      <c r="E659" s="6">
        <v>4</v>
      </c>
    </row>
    <row r="660" spans="1:5" x14ac:dyDescent="0.25">
      <c r="B660" s="6" t="s">
        <v>4254</v>
      </c>
    </row>
    <row r="661" spans="1:5" x14ac:dyDescent="0.25">
      <c r="A661" s="6">
        <v>25065</v>
      </c>
      <c r="B661" s="6" t="s">
        <v>595</v>
      </c>
      <c r="C661" s="6">
        <v>12</v>
      </c>
      <c r="D661" s="6">
        <v>73.900000000000006</v>
      </c>
      <c r="E661" s="6">
        <v>2</v>
      </c>
    </row>
    <row r="662" spans="1:5" x14ac:dyDescent="0.25">
      <c r="A662" s="6">
        <v>25066</v>
      </c>
      <c r="B662" s="6" t="s">
        <v>596</v>
      </c>
      <c r="C662" s="6">
        <v>12</v>
      </c>
      <c r="D662" s="6">
        <v>76.75</v>
      </c>
      <c r="E662" s="6">
        <v>2</v>
      </c>
    </row>
    <row r="663" spans="1:5" x14ac:dyDescent="0.25">
      <c r="A663" s="6">
        <v>6729</v>
      </c>
      <c r="B663" s="6" t="s">
        <v>597</v>
      </c>
      <c r="C663" s="6">
        <v>18</v>
      </c>
      <c r="D663" s="6">
        <v>145.47999999999999</v>
      </c>
      <c r="E663" s="6">
        <v>1</v>
      </c>
    </row>
    <row r="664" spans="1:5" x14ac:dyDescent="0.25">
      <c r="A664" s="6">
        <v>5718</v>
      </c>
      <c r="B664" s="6" t="s">
        <v>598</v>
      </c>
      <c r="C664" s="6">
        <v>27</v>
      </c>
      <c r="D664" s="6">
        <v>49.75</v>
      </c>
      <c r="E664" s="6">
        <v>3</v>
      </c>
    </row>
    <row r="665" spans="1:5" x14ac:dyDescent="0.25">
      <c r="A665" s="6">
        <v>61601</v>
      </c>
      <c r="B665" s="6" t="s">
        <v>599</v>
      </c>
      <c r="C665" s="6">
        <v>6</v>
      </c>
      <c r="D665" s="6">
        <v>122.31</v>
      </c>
      <c r="E665" s="6">
        <v>2</v>
      </c>
    </row>
    <row r="666" spans="1:5" x14ac:dyDescent="0.25">
      <c r="A666" s="6">
        <v>61603</v>
      </c>
      <c r="B666" s="6" t="s">
        <v>600</v>
      </c>
      <c r="C666" s="6">
        <v>6</v>
      </c>
      <c r="D666" s="6">
        <v>122.31</v>
      </c>
      <c r="E666" s="6">
        <v>2</v>
      </c>
    </row>
    <row r="667" spans="1:5" x14ac:dyDescent="0.25">
      <c r="A667" s="6">
        <v>61602</v>
      </c>
      <c r="B667" s="6" t="s">
        <v>601</v>
      </c>
      <c r="C667" s="6">
        <v>27</v>
      </c>
      <c r="D667" s="6">
        <v>32.35</v>
      </c>
      <c r="E667" s="6">
        <v>3</v>
      </c>
    </row>
    <row r="668" spans="1:5" x14ac:dyDescent="0.25">
      <c r="A668" s="6">
        <v>100550522</v>
      </c>
      <c r="B668" s="6" t="s">
        <v>602</v>
      </c>
      <c r="C668" s="6">
        <v>12</v>
      </c>
      <c r="D668" s="6">
        <v>73.900000000000006</v>
      </c>
      <c r="E668" s="6">
        <v>12</v>
      </c>
    </row>
    <row r="669" spans="1:5" x14ac:dyDescent="0.25">
      <c r="A669" s="6">
        <v>151851</v>
      </c>
      <c r="B669" s="6" t="s">
        <v>603</v>
      </c>
      <c r="C669" s="6">
        <v>12</v>
      </c>
      <c r="D669" s="6">
        <v>73.900000000000006</v>
      </c>
      <c r="E669" s="6">
        <v>12</v>
      </c>
    </row>
    <row r="670" spans="1:5" x14ac:dyDescent="0.25">
      <c r="A670" s="6">
        <v>100526413</v>
      </c>
      <c r="B670" s="6" t="s">
        <v>604</v>
      </c>
      <c r="C670" s="6">
        <v>18</v>
      </c>
      <c r="D670" s="6">
        <v>81.93</v>
      </c>
      <c r="E670" s="6">
        <v>18</v>
      </c>
    </row>
    <row r="671" spans="1:5" x14ac:dyDescent="0.25">
      <c r="A671" s="6">
        <v>3409</v>
      </c>
      <c r="B671" s="6" t="s">
        <v>605</v>
      </c>
      <c r="C671" s="6">
        <v>27</v>
      </c>
      <c r="D671" s="6">
        <v>34.26</v>
      </c>
      <c r="E671" s="6">
        <v>3</v>
      </c>
    </row>
    <row r="672" spans="1:5" x14ac:dyDescent="0.25">
      <c r="A672" s="6">
        <v>151852</v>
      </c>
      <c r="B672" s="6" t="s">
        <v>606</v>
      </c>
      <c r="C672" s="6">
        <v>27</v>
      </c>
      <c r="D672" s="6">
        <v>41.9</v>
      </c>
      <c r="E672" s="6">
        <v>27</v>
      </c>
    </row>
    <row r="673" spans="1:5" x14ac:dyDescent="0.25">
      <c r="A673" s="6">
        <v>100526448</v>
      </c>
      <c r="B673" s="6" t="s">
        <v>607</v>
      </c>
      <c r="C673" s="6">
        <v>6</v>
      </c>
      <c r="D673" s="6">
        <v>144.68</v>
      </c>
      <c r="E673" s="6">
        <v>6</v>
      </c>
    </row>
    <row r="674" spans="1:5" x14ac:dyDescent="0.25">
      <c r="A674" s="6">
        <v>100550525</v>
      </c>
      <c r="B674" s="6" t="s">
        <v>608</v>
      </c>
      <c r="C674" s="6">
        <v>12</v>
      </c>
      <c r="D674" s="6">
        <v>66.58</v>
      </c>
      <c r="E674" s="6">
        <v>12</v>
      </c>
    </row>
    <row r="675" spans="1:5" x14ac:dyDescent="0.25">
      <c r="A675" s="6">
        <v>100550523</v>
      </c>
      <c r="B675" s="6" t="s">
        <v>609</v>
      </c>
      <c r="C675" s="6">
        <v>12</v>
      </c>
      <c r="D675" s="6">
        <v>77.09</v>
      </c>
      <c r="E675" s="6">
        <v>12</v>
      </c>
    </row>
    <row r="676" spans="1:5" x14ac:dyDescent="0.25">
      <c r="A676" s="6">
        <v>100550524</v>
      </c>
      <c r="B676" s="6" t="s">
        <v>610</v>
      </c>
      <c r="C676" s="6">
        <v>14</v>
      </c>
      <c r="D676" s="6">
        <v>81.16</v>
      </c>
      <c r="E676" s="6">
        <v>14</v>
      </c>
    </row>
    <row r="677" spans="1:5" x14ac:dyDescent="0.25">
      <c r="A677" s="6">
        <v>151848</v>
      </c>
      <c r="B677" s="6" t="s">
        <v>611</v>
      </c>
      <c r="C677" s="6">
        <v>12</v>
      </c>
      <c r="D677" s="6">
        <v>77.09</v>
      </c>
      <c r="E677" s="6">
        <v>12</v>
      </c>
    </row>
    <row r="678" spans="1:5" x14ac:dyDescent="0.25">
      <c r="A678" s="6">
        <v>151846</v>
      </c>
      <c r="B678" s="6" t="s">
        <v>612</v>
      </c>
      <c r="C678" s="6">
        <v>6</v>
      </c>
      <c r="D678" s="6">
        <v>230.58</v>
      </c>
      <c r="E678" s="6">
        <v>6</v>
      </c>
    </row>
    <row r="679" spans="1:5" x14ac:dyDescent="0.25">
      <c r="A679" s="6">
        <v>100526456</v>
      </c>
      <c r="B679" s="6" t="s">
        <v>613</v>
      </c>
      <c r="C679" s="6">
        <v>12</v>
      </c>
      <c r="D679" s="6">
        <v>77.09</v>
      </c>
      <c r="E679" s="6">
        <v>12</v>
      </c>
    </row>
    <row r="680" spans="1:5" x14ac:dyDescent="0.25">
      <c r="A680" s="6">
        <v>151849</v>
      </c>
      <c r="B680" s="6" t="s">
        <v>614</v>
      </c>
      <c r="C680" s="6">
        <v>14</v>
      </c>
      <c r="D680" s="6">
        <v>81.180000000000007</v>
      </c>
      <c r="E680" s="6">
        <v>14</v>
      </c>
    </row>
    <row r="681" spans="1:5" x14ac:dyDescent="0.25">
      <c r="B681" s="6" t="s">
        <v>4244</v>
      </c>
    </row>
    <row r="682" spans="1:5" x14ac:dyDescent="0.25">
      <c r="A682" s="6">
        <v>100500820</v>
      </c>
      <c r="B682" s="6" t="s">
        <v>615</v>
      </c>
      <c r="C682" s="6">
        <v>12</v>
      </c>
      <c r="D682" s="6">
        <v>62.16</v>
      </c>
      <c r="E682" s="6">
        <v>1</v>
      </c>
    </row>
    <row r="683" spans="1:5" x14ac:dyDescent="0.25">
      <c r="A683" s="6">
        <v>100524936</v>
      </c>
      <c r="B683" s="6" t="s">
        <v>616</v>
      </c>
      <c r="C683" s="6">
        <v>12</v>
      </c>
      <c r="D683" s="6">
        <v>254.4</v>
      </c>
      <c r="E683" s="6">
        <v>1</v>
      </c>
    </row>
    <row r="684" spans="1:5" x14ac:dyDescent="0.25">
      <c r="A684" s="6">
        <v>100546670</v>
      </c>
      <c r="B684" s="6" t="s">
        <v>617</v>
      </c>
      <c r="C684" s="6">
        <v>15</v>
      </c>
      <c r="D684" s="6">
        <v>67.39</v>
      </c>
      <c r="E684" s="6">
        <v>5</v>
      </c>
    </row>
    <row r="685" spans="1:5" x14ac:dyDescent="0.25">
      <c r="A685" s="6">
        <v>55816</v>
      </c>
      <c r="B685" s="6" t="s">
        <v>618</v>
      </c>
      <c r="C685" s="6">
        <v>16</v>
      </c>
      <c r="D685" s="6">
        <v>93.55</v>
      </c>
      <c r="E685" s="6">
        <v>4</v>
      </c>
    </row>
    <row r="686" spans="1:5" x14ac:dyDescent="0.25">
      <c r="A686" s="6">
        <v>100545448</v>
      </c>
      <c r="B686" s="6" t="s">
        <v>619</v>
      </c>
      <c r="C686" s="6">
        <v>18</v>
      </c>
      <c r="D686" s="6">
        <v>26.46</v>
      </c>
      <c r="E686" s="6">
        <v>1</v>
      </c>
    </row>
    <row r="687" spans="1:5" x14ac:dyDescent="0.25">
      <c r="A687" s="6">
        <v>53525</v>
      </c>
      <c r="B687" s="6" t="s">
        <v>620</v>
      </c>
      <c r="C687" s="6">
        <v>20</v>
      </c>
      <c r="D687" s="6">
        <v>50.1</v>
      </c>
      <c r="E687" s="6">
        <v>1</v>
      </c>
    </row>
    <row r="688" spans="1:5" x14ac:dyDescent="0.25">
      <c r="A688" s="6">
        <v>100546755</v>
      </c>
      <c r="B688" s="6" t="s">
        <v>621</v>
      </c>
      <c r="C688" s="6">
        <v>18</v>
      </c>
      <c r="D688" s="6">
        <v>20.51</v>
      </c>
      <c r="E688" s="6">
        <v>6</v>
      </c>
    </row>
    <row r="689" spans="1:5" x14ac:dyDescent="0.25">
      <c r="A689" s="6">
        <v>100547275</v>
      </c>
      <c r="B689" s="6" t="s">
        <v>622</v>
      </c>
      <c r="C689" s="6">
        <v>12</v>
      </c>
      <c r="D689" s="6">
        <v>71.989999999999995</v>
      </c>
      <c r="E689" s="6">
        <v>1</v>
      </c>
    </row>
    <row r="690" spans="1:5" x14ac:dyDescent="0.25">
      <c r="A690" s="6">
        <v>43077</v>
      </c>
      <c r="B690" s="6" t="s">
        <v>623</v>
      </c>
      <c r="C690" s="6">
        <v>24</v>
      </c>
      <c r="D690" s="6">
        <v>71.989999999999995</v>
      </c>
      <c r="E690" s="6">
        <v>4</v>
      </c>
    </row>
    <row r="691" spans="1:5" x14ac:dyDescent="0.25">
      <c r="A691" s="6">
        <v>100545823</v>
      </c>
      <c r="B691" s="6" t="s">
        <v>624</v>
      </c>
      <c r="C691" s="6">
        <v>10</v>
      </c>
      <c r="D691" s="6">
        <v>81.819999999999993</v>
      </c>
      <c r="E691" s="6">
        <v>2</v>
      </c>
    </row>
    <row r="692" spans="1:5" x14ac:dyDescent="0.25">
      <c r="A692" s="6">
        <v>100548743</v>
      </c>
      <c r="B692" s="6" t="s">
        <v>625</v>
      </c>
      <c r="C692" s="6">
        <v>8</v>
      </c>
      <c r="D692" s="6">
        <v>81.8</v>
      </c>
      <c r="E692" s="6">
        <v>2</v>
      </c>
    </row>
    <row r="693" spans="1:5" x14ac:dyDescent="0.25">
      <c r="A693" s="6">
        <v>100548735</v>
      </c>
      <c r="B693" s="6" t="s">
        <v>626</v>
      </c>
      <c r="C693" s="6">
        <v>8</v>
      </c>
      <c r="D693" s="6">
        <v>81.8</v>
      </c>
      <c r="E693" s="6">
        <v>2</v>
      </c>
    </row>
    <row r="694" spans="1:5" x14ac:dyDescent="0.25">
      <c r="A694" s="6">
        <v>100545869</v>
      </c>
      <c r="B694" s="6" t="s">
        <v>627</v>
      </c>
      <c r="C694" s="6">
        <v>10</v>
      </c>
      <c r="D694" s="6">
        <v>73.42</v>
      </c>
      <c r="E694" s="6">
        <v>2</v>
      </c>
    </row>
    <row r="695" spans="1:5" x14ac:dyDescent="0.25">
      <c r="A695" s="6">
        <v>100547584</v>
      </c>
      <c r="B695" s="6" t="s">
        <v>628</v>
      </c>
      <c r="C695" s="6">
        <v>10</v>
      </c>
      <c r="D695" s="6">
        <v>75.209999999999994</v>
      </c>
      <c r="E695" s="6">
        <v>1</v>
      </c>
    </row>
    <row r="696" spans="1:5" x14ac:dyDescent="0.25">
      <c r="A696" s="6">
        <v>100548389</v>
      </c>
      <c r="B696" s="6" t="s">
        <v>629</v>
      </c>
      <c r="C696" s="6">
        <v>18</v>
      </c>
      <c r="D696" s="6">
        <v>27.9</v>
      </c>
      <c r="E696" s="6">
        <v>6</v>
      </c>
    </row>
    <row r="697" spans="1:5" x14ac:dyDescent="0.25">
      <c r="A697" s="6">
        <v>100546758</v>
      </c>
      <c r="B697" s="6" t="s">
        <v>630</v>
      </c>
      <c r="C697" s="6">
        <v>18</v>
      </c>
      <c r="D697" s="6">
        <v>27.9</v>
      </c>
      <c r="E697" s="6">
        <v>6</v>
      </c>
    </row>
    <row r="698" spans="1:5" x14ac:dyDescent="0.25">
      <c r="A698" s="6">
        <v>100547769</v>
      </c>
      <c r="B698" s="6" t="s">
        <v>631</v>
      </c>
      <c r="C698" s="6">
        <v>15</v>
      </c>
      <c r="D698" s="6">
        <v>85.91</v>
      </c>
      <c r="E698" s="6">
        <v>3</v>
      </c>
    </row>
    <row r="699" spans="1:5" x14ac:dyDescent="0.25">
      <c r="A699" s="6">
        <v>100545826</v>
      </c>
      <c r="B699" s="6" t="s">
        <v>632</v>
      </c>
      <c r="C699" s="6">
        <v>18</v>
      </c>
      <c r="D699" s="6">
        <v>30.07</v>
      </c>
      <c r="E699" s="6">
        <v>3</v>
      </c>
    </row>
    <row r="700" spans="1:5" x14ac:dyDescent="0.25">
      <c r="A700" s="6">
        <v>100548388</v>
      </c>
      <c r="B700" s="6" t="s">
        <v>633</v>
      </c>
      <c r="C700" s="6">
        <v>18</v>
      </c>
      <c r="D700" s="6">
        <v>27.13</v>
      </c>
      <c r="E700" s="6">
        <v>6</v>
      </c>
    </row>
    <row r="701" spans="1:5" x14ac:dyDescent="0.25">
      <c r="A701" s="6">
        <v>100550364</v>
      </c>
      <c r="B701" s="6" t="s">
        <v>634</v>
      </c>
      <c r="C701" s="6">
        <v>18</v>
      </c>
      <c r="D701" s="6">
        <v>57.98</v>
      </c>
      <c r="E701" s="6">
        <v>6</v>
      </c>
    </row>
    <row r="702" spans="1:5" x14ac:dyDescent="0.25">
      <c r="A702" s="6">
        <v>20156</v>
      </c>
      <c r="B702" s="6" t="s">
        <v>635</v>
      </c>
      <c r="C702" s="6">
        <v>56</v>
      </c>
      <c r="D702" s="6">
        <v>29.69</v>
      </c>
      <c r="E702" s="6">
        <v>2</v>
      </c>
    </row>
    <row r="703" spans="1:5" x14ac:dyDescent="0.25">
      <c r="A703" s="6">
        <v>100543645</v>
      </c>
      <c r="B703" s="6" t="s">
        <v>635</v>
      </c>
      <c r="C703" s="6">
        <v>16</v>
      </c>
      <c r="D703" s="6">
        <v>34.659999999999997</v>
      </c>
      <c r="E703" s="6">
        <v>2</v>
      </c>
    </row>
    <row r="704" spans="1:5" x14ac:dyDescent="0.25">
      <c r="A704" s="6">
        <v>55817</v>
      </c>
      <c r="B704" s="6" t="s">
        <v>636</v>
      </c>
      <c r="C704" s="6">
        <v>24</v>
      </c>
      <c r="D704" s="6">
        <v>66.91</v>
      </c>
      <c r="E704" s="6">
        <v>1</v>
      </c>
    </row>
    <row r="705" spans="1:5" x14ac:dyDescent="0.25">
      <c r="A705" s="6">
        <v>14980</v>
      </c>
      <c r="B705" s="6" t="s">
        <v>637</v>
      </c>
      <c r="C705" s="6">
        <v>24</v>
      </c>
      <c r="D705" s="6">
        <v>80.78</v>
      </c>
      <c r="E705" s="6">
        <v>2</v>
      </c>
    </row>
    <row r="706" spans="1:5" x14ac:dyDescent="0.25">
      <c r="A706" s="6">
        <v>100547282</v>
      </c>
      <c r="B706" s="6" t="s">
        <v>638</v>
      </c>
      <c r="C706" s="6">
        <v>36</v>
      </c>
      <c r="D706" s="6">
        <v>18.579999999999998</v>
      </c>
      <c r="E706" s="6">
        <v>3</v>
      </c>
    </row>
    <row r="707" spans="1:5" x14ac:dyDescent="0.25">
      <c r="A707" s="6">
        <v>100545831</v>
      </c>
      <c r="B707" s="6" t="s">
        <v>639</v>
      </c>
      <c r="C707" s="6">
        <v>18</v>
      </c>
      <c r="D707" s="6">
        <v>39.61</v>
      </c>
      <c r="E707" s="6">
        <v>3</v>
      </c>
    </row>
    <row r="708" spans="1:5" x14ac:dyDescent="0.25">
      <c r="A708" s="6">
        <v>100545447</v>
      </c>
      <c r="B708" s="6" t="s">
        <v>640</v>
      </c>
      <c r="C708" s="6">
        <v>18</v>
      </c>
      <c r="D708" s="6">
        <v>31.69</v>
      </c>
      <c r="E708" s="6">
        <v>1</v>
      </c>
    </row>
    <row r="709" spans="1:5" x14ac:dyDescent="0.25">
      <c r="A709" s="6">
        <v>100546757</v>
      </c>
      <c r="B709" s="6" t="s">
        <v>641</v>
      </c>
      <c r="C709" s="6">
        <v>18</v>
      </c>
      <c r="D709" s="6">
        <v>39.61</v>
      </c>
      <c r="E709" s="6">
        <v>6</v>
      </c>
    </row>
    <row r="710" spans="1:5" x14ac:dyDescent="0.25">
      <c r="A710" s="6">
        <v>100546886</v>
      </c>
      <c r="B710" s="6" t="s">
        <v>642</v>
      </c>
      <c r="C710" s="6">
        <v>16</v>
      </c>
      <c r="D710" s="6">
        <v>101.1</v>
      </c>
      <c r="E710" s="6">
        <v>2</v>
      </c>
    </row>
    <row r="711" spans="1:5" x14ac:dyDescent="0.25">
      <c r="A711" s="6">
        <v>100547284</v>
      </c>
      <c r="B711" s="6" t="s">
        <v>643</v>
      </c>
      <c r="C711" s="6">
        <v>16</v>
      </c>
      <c r="D711" s="6">
        <v>43.24</v>
      </c>
      <c r="E711" s="6">
        <v>2</v>
      </c>
    </row>
    <row r="712" spans="1:5" x14ac:dyDescent="0.25">
      <c r="A712" s="6">
        <v>100545827</v>
      </c>
      <c r="B712" s="6" t="s">
        <v>644</v>
      </c>
      <c r="C712" s="6">
        <v>16</v>
      </c>
      <c r="D712" s="6">
        <v>43.24</v>
      </c>
      <c r="E712" s="6">
        <v>2</v>
      </c>
    </row>
    <row r="713" spans="1:5" x14ac:dyDescent="0.25">
      <c r="A713" s="6">
        <v>100545444</v>
      </c>
      <c r="B713" s="6" t="s">
        <v>645</v>
      </c>
      <c r="C713" s="6">
        <v>14</v>
      </c>
      <c r="D713" s="6">
        <v>101.1</v>
      </c>
      <c r="E713" s="6">
        <v>2</v>
      </c>
    </row>
    <row r="714" spans="1:5" x14ac:dyDescent="0.25">
      <c r="A714" s="6">
        <v>100547291</v>
      </c>
      <c r="B714" s="6" t="s">
        <v>646</v>
      </c>
      <c r="C714" s="6">
        <v>15</v>
      </c>
      <c r="D714" s="6">
        <v>103.21</v>
      </c>
      <c r="E714" s="6">
        <v>1</v>
      </c>
    </row>
    <row r="715" spans="1:5" x14ac:dyDescent="0.25">
      <c r="A715" s="6">
        <f>42116</f>
        <v>42116</v>
      </c>
      <c r="B715" s="6" t="s">
        <v>647</v>
      </c>
      <c r="C715" s="6">
        <v>18</v>
      </c>
      <c r="D715" s="6">
        <v>132.62</v>
      </c>
      <c r="E715" s="6">
        <v>2</v>
      </c>
    </row>
    <row r="716" spans="1:5" x14ac:dyDescent="0.25">
      <c r="A716" s="6">
        <v>100547323</v>
      </c>
      <c r="B716" s="6" t="s">
        <v>648</v>
      </c>
      <c r="C716" s="6">
        <v>18</v>
      </c>
      <c r="D716" s="6">
        <v>37.979999999999997</v>
      </c>
      <c r="E716" s="6">
        <v>2</v>
      </c>
    </row>
    <row r="717" spans="1:5" x14ac:dyDescent="0.25">
      <c r="A717" s="6">
        <v>100546184</v>
      </c>
      <c r="B717" s="6" t="s">
        <v>649</v>
      </c>
      <c r="C717" s="6">
        <v>18</v>
      </c>
      <c r="D717" s="6">
        <v>32.799999999999997</v>
      </c>
      <c r="E717" s="6">
        <v>2</v>
      </c>
    </row>
    <row r="718" spans="1:5" x14ac:dyDescent="0.25">
      <c r="A718" s="6">
        <v>100547285</v>
      </c>
      <c r="B718" s="6" t="s">
        <v>650</v>
      </c>
      <c r="C718" s="6">
        <v>20</v>
      </c>
      <c r="D718" s="6">
        <v>54.37</v>
      </c>
      <c r="E718" s="6">
        <v>2</v>
      </c>
    </row>
    <row r="719" spans="1:5" x14ac:dyDescent="0.25">
      <c r="A719" s="6">
        <v>100545828</v>
      </c>
      <c r="B719" s="6" t="s">
        <v>651</v>
      </c>
      <c r="C719" s="6">
        <v>18</v>
      </c>
      <c r="D719" s="6">
        <v>72.2</v>
      </c>
      <c r="E719" s="6">
        <v>2</v>
      </c>
    </row>
    <row r="720" spans="1:5" x14ac:dyDescent="0.25">
      <c r="A720" s="6">
        <v>100545830</v>
      </c>
      <c r="B720" s="6" t="s">
        <v>652</v>
      </c>
      <c r="C720" s="6">
        <v>18</v>
      </c>
      <c r="D720" s="6">
        <v>39.61</v>
      </c>
      <c r="E720" s="6">
        <v>3</v>
      </c>
    </row>
    <row r="721" spans="1:5" x14ac:dyDescent="0.25">
      <c r="A721" s="6">
        <v>100545445</v>
      </c>
      <c r="B721" s="6" t="s">
        <v>653</v>
      </c>
      <c r="C721" s="6">
        <v>18</v>
      </c>
      <c r="D721" s="6">
        <v>39.61</v>
      </c>
      <c r="E721" s="6">
        <v>2</v>
      </c>
    </row>
    <row r="722" spans="1:5" x14ac:dyDescent="0.25">
      <c r="A722" s="6">
        <v>100547287</v>
      </c>
      <c r="B722" s="6" t="s">
        <v>654</v>
      </c>
      <c r="C722" s="6">
        <v>18</v>
      </c>
      <c r="D722" s="6">
        <v>49.88</v>
      </c>
      <c r="E722" s="6">
        <v>3</v>
      </c>
    </row>
    <row r="723" spans="1:5" x14ac:dyDescent="0.25">
      <c r="A723" s="6">
        <v>56990</v>
      </c>
      <c r="B723" s="6" t="s">
        <v>655</v>
      </c>
      <c r="C723" s="6">
        <v>18</v>
      </c>
      <c r="D723" s="6">
        <v>132.62</v>
      </c>
      <c r="E723" s="6">
        <v>3</v>
      </c>
    </row>
    <row r="724" spans="1:5" x14ac:dyDescent="0.25">
      <c r="A724" s="6">
        <v>56991</v>
      </c>
      <c r="B724" s="6" t="s">
        <v>656</v>
      </c>
      <c r="C724" s="6">
        <v>18</v>
      </c>
      <c r="D724" s="6">
        <v>37.979999999999997</v>
      </c>
      <c r="E724" s="6">
        <v>2</v>
      </c>
    </row>
    <row r="725" spans="1:5" x14ac:dyDescent="0.25">
      <c r="A725" s="6">
        <v>100547585</v>
      </c>
      <c r="B725" s="6" t="s">
        <v>657</v>
      </c>
      <c r="C725" s="6">
        <v>8</v>
      </c>
      <c r="D725" s="6">
        <v>137.03</v>
      </c>
      <c r="E725" s="6">
        <v>1</v>
      </c>
    </row>
    <row r="726" spans="1:5" x14ac:dyDescent="0.25">
      <c r="A726" s="6">
        <v>100547324</v>
      </c>
      <c r="B726" s="6" t="s">
        <v>658</v>
      </c>
      <c r="C726" s="6">
        <v>18</v>
      </c>
      <c r="D726" s="6">
        <v>39.61</v>
      </c>
      <c r="E726" s="6">
        <v>3</v>
      </c>
    </row>
    <row r="727" spans="1:5" x14ac:dyDescent="0.25">
      <c r="A727" s="6">
        <v>100545832</v>
      </c>
      <c r="B727" s="6" t="s">
        <v>659</v>
      </c>
      <c r="C727" s="6">
        <v>18</v>
      </c>
      <c r="D727" s="6">
        <v>39.61</v>
      </c>
      <c r="E727" s="6">
        <v>3</v>
      </c>
    </row>
    <row r="728" spans="1:5" x14ac:dyDescent="0.25">
      <c r="A728" s="6">
        <v>100547480</v>
      </c>
      <c r="B728" s="6" t="s">
        <v>660</v>
      </c>
      <c r="C728" s="6">
        <v>9</v>
      </c>
      <c r="D728" s="6">
        <v>133.21</v>
      </c>
      <c r="E728" s="6">
        <v>1</v>
      </c>
    </row>
    <row r="729" spans="1:5" x14ac:dyDescent="0.25">
      <c r="A729" s="6">
        <v>100548678</v>
      </c>
      <c r="B729" s="6" t="s">
        <v>661</v>
      </c>
      <c r="C729" s="6">
        <v>18</v>
      </c>
      <c r="D729" s="6">
        <v>155</v>
      </c>
      <c r="E729" s="6">
        <v>4</v>
      </c>
    </row>
    <row r="730" spans="1:5" x14ac:dyDescent="0.25">
      <c r="A730" s="6">
        <v>100550677</v>
      </c>
      <c r="B730" s="6" t="s">
        <v>662</v>
      </c>
      <c r="C730" s="6">
        <v>12</v>
      </c>
      <c r="D730" s="6">
        <v>126.62</v>
      </c>
      <c r="E730" s="6">
        <v>6</v>
      </c>
    </row>
    <row r="731" spans="1:5" x14ac:dyDescent="0.25">
      <c r="A731" s="6">
        <v>148883</v>
      </c>
      <c r="B731" s="6" t="s">
        <v>663</v>
      </c>
      <c r="C731" s="6">
        <v>12</v>
      </c>
      <c r="D731" s="6">
        <v>37.43</v>
      </c>
      <c r="E731" s="6">
        <v>2</v>
      </c>
    </row>
    <row r="732" spans="1:5" x14ac:dyDescent="0.25">
      <c r="A732" s="6">
        <v>100546929</v>
      </c>
      <c r="B732" s="6" t="s">
        <v>664</v>
      </c>
      <c r="C732" s="6">
        <v>18</v>
      </c>
      <c r="D732" s="6">
        <v>37.619999999999997</v>
      </c>
      <c r="E732" s="6">
        <v>3</v>
      </c>
    </row>
    <row r="733" spans="1:5" x14ac:dyDescent="0.25">
      <c r="A733" s="6">
        <v>100547288</v>
      </c>
      <c r="B733" s="6" t="s">
        <v>665</v>
      </c>
      <c r="C733" s="6">
        <v>18</v>
      </c>
      <c r="D733" s="6">
        <v>36.17</v>
      </c>
      <c r="E733" s="6">
        <v>3</v>
      </c>
    </row>
    <row r="734" spans="1:5" x14ac:dyDescent="0.25">
      <c r="A734" s="6">
        <v>100545867</v>
      </c>
      <c r="B734" s="6" t="s">
        <v>666</v>
      </c>
      <c r="C734" s="6">
        <v>18</v>
      </c>
      <c r="D734" s="6">
        <v>36.17</v>
      </c>
      <c r="E734" s="6">
        <v>3</v>
      </c>
    </row>
    <row r="735" spans="1:5" x14ac:dyDescent="0.25">
      <c r="A735" s="6">
        <v>100546190</v>
      </c>
      <c r="B735" s="6" t="s">
        <v>667</v>
      </c>
      <c r="C735" s="6">
        <v>18</v>
      </c>
      <c r="D735" s="6">
        <v>36.17</v>
      </c>
      <c r="E735" s="6">
        <v>3</v>
      </c>
    </row>
    <row r="736" spans="1:5" x14ac:dyDescent="0.25">
      <c r="A736" s="6">
        <v>100546191</v>
      </c>
      <c r="B736" s="6" t="s">
        <v>668</v>
      </c>
      <c r="C736" s="6">
        <v>18</v>
      </c>
      <c r="D736" s="6">
        <v>36.17</v>
      </c>
      <c r="E736" s="6">
        <v>3</v>
      </c>
    </row>
    <row r="737" spans="1:5" x14ac:dyDescent="0.25">
      <c r="A737" s="6">
        <v>100546370</v>
      </c>
      <c r="B737" s="6" t="s">
        <v>669</v>
      </c>
      <c r="C737" s="6">
        <v>18</v>
      </c>
      <c r="D737" s="6">
        <v>31.34</v>
      </c>
      <c r="E737" s="6">
        <v>2</v>
      </c>
    </row>
    <row r="738" spans="1:5" x14ac:dyDescent="0.25">
      <c r="A738" s="6">
        <v>100546369</v>
      </c>
      <c r="B738" s="6" t="s">
        <v>670</v>
      </c>
      <c r="C738" s="6">
        <v>8</v>
      </c>
      <c r="D738" s="6">
        <v>40.98</v>
      </c>
      <c r="E738" s="6">
        <v>2</v>
      </c>
    </row>
    <row r="739" spans="1:5" x14ac:dyDescent="0.25">
      <c r="A739" s="6">
        <v>100546445</v>
      </c>
      <c r="B739" s="6" t="s">
        <v>671</v>
      </c>
      <c r="C739" s="6">
        <v>18</v>
      </c>
      <c r="D739" s="6">
        <v>36.17</v>
      </c>
      <c r="E739" s="6">
        <v>6</v>
      </c>
    </row>
    <row r="740" spans="1:5" x14ac:dyDescent="0.25">
      <c r="B740" s="6" t="s">
        <v>4255</v>
      </c>
    </row>
    <row r="741" spans="1:5" x14ac:dyDescent="0.25">
      <c r="A741" s="6">
        <v>7918</v>
      </c>
      <c r="B741" s="6" t="s">
        <v>672</v>
      </c>
      <c r="C741" s="6">
        <v>24</v>
      </c>
      <c r="D741" s="6">
        <v>48.93</v>
      </c>
      <c r="E741" s="6">
        <v>4</v>
      </c>
    </row>
    <row r="742" spans="1:5" x14ac:dyDescent="0.25">
      <c r="A742" s="6">
        <v>19264</v>
      </c>
      <c r="B742" s="6" t="s">
        <v>673</v>
      </c>
      <c r="C742" s="6">
        <v>21</v>
      </c>
      <c r="D742" s="6">
        <v>61.04</v>
      </c>
      <c r="E742" s="6">
        <v>3</v>
      </c>
    </row>
    <row r="743" spans="1:5" x14ac:dyDescent="0.25">
      <c r="A743" s="6">
        <v>100448515</v>
      </c>
      <c r="B743" s="6" t="s">
        <v>674</v>
      </c>
      <c r="C743" s="6">
        <v>16</v>
      </c>
      <c r="D743" s="6">
        <v>108.44</v>
      </c>
      <c r="E743" s="6">
        <v>1</v>
      </c>
    </row>
    <row r="744" spans="1:5" x14ac:dyDescent="0.25">
      <c r="A744" s="6">
        <v>551</v>
      </c>
      <c r="B744" s="6" t="s">
        <v>675</v>
      </c>
      <c r="C744" s="6">
        <v>20</v>
      </c>
      <c r="D744" s="6">
        <v>56.15</v>
      </c>
      <c r="E744" s="6">
        <v>5</v>
      </c>
    </row>
    <row r="745" spans="1:5" x14ac:dyDescent="0.25">
      <c r="A745" s="6">
        <v>22220</v>
      </c>
      <c r="B745" s="6" t="s">
        <v>676</v>
      </c>
      <c r="C745" s="6">
        <v>21</v>
      </c>
      <c r="D745" s="6">
        <v>49.56</v>
      </c>
      <c r="E745" s="6">
        <v>3</v>
      </c>
    </row>
    <row r="746" spans="1:5" x14ac:dyDescent="0.25">
      <c r="B746" s="6" t="s">
        <v>4256</v>
      </c>
    </row>
    <row r="747" spans="1:5" x14ac:dyDescent="0.25">
      <c r="A747" s="6">
        <v>100546888</v>
      </c>
      <c r="B747" s="6" t="s">
        <v>677</v>
      </c>
      <c r="C747" s="6">
        <v>10</v>
      </c>
      <c r="D747" s="6">
        <v>205.96</v>
      </c>
      <c r="E747" s="6">
        <v>1</v>
      </c>
    </row>
    <row r="748" spans="1:5" x14ac:dyDescent="0.25">
      <c r="A748" s="6">
        <v>42204</v>
      </c>
      <c r="B748" s="6" t="s">
        <v>678</v>
      </c>
      <c r="C748" s="6">
        <v>9</v>
      </c>
      <c r="D748" s="6">
        <v>253.2</v>
      </c>
      <c r="E748" s="6">
        <v>1</v>
      </c>
    </row>
    <row r="749" spans="1:5" x14ac:dyDescent="0.25">
      <c r="A749" s="6">
        <v>42207</v>
      </c>
      <c r="B749" s="6" t="s">
        <v>679</v>
      </c>
      <c r="C749" s="6">
        <v>9</v>
      </c>
      <c r="D749" s="6">
        <v>249.15</v>
      </c>
      <c r="E749" s="6">
        <v>2</v>
      </c>
    </row>
    <row r="750" spans="1:5" x14ac:dyDescent="0.25">
      <c r="A750" s="6">
        <v>17088</v>
      </c>
      <c r="B750" s="6" t="s">
        <v>680</v>
      </c>
      <c r="C750" s="6">
        <v>8</v>
      </c>
      <c r="D750" s="6">
        <v>81.8</v>
      </c>
      <c r="E750" s="6">
        <v>2</v>
      </c>
    </row>
    <row r="751" spans="1:5" x14ac:dyDescent="0.25">
      <c r="A751" s="6">
        <v>6973</v>
      </c>
      <c r="B751" s="6" t="s">
        <v>681</v>
      </c>
      <c r="C751" s="6">
        <v>10</v>
      </c>
      <c r="D751" s="6">
        <v>73.42</v>
      </c>
      <c r="E751" s="6">
        <v>1</v>
      </c>
    </row>
    <row r="752" spans="1:5" x14ac:dyDescent="0.25">
      <c r="A752" s="6">
        <v>32319</v>
      </c>
      <c r="B752" s="6" t="s">
        <v>682</v>
      </c>
      <c r="C752" s="6">
        <v>10</v>
      </c>
      <c r="D752" s="6">
        <v>73.42</v>
      </c>
      <c r="E752" s="6">
        <v>2</v>
      </c>
    </row>
    <row r="753" spans="1:5" x14ac:dyDescent="0.25">
      <c r="A753" s="6">
        <v>100545443</v>
      </c>
      <c r="B753" s="6" t="s">
        <v>683</v>
      </c>
      <c r="C753" s="6">
        <v>10</v>
      </c>
      <c r="D753" s="6">
        <v>73.42</v>
      </c>
      <c r="E753" s="6">
        <v>2</v>
      </c>
    </row>
    <row r="754" spans="1:5" x14ac:dyDescent="0.25">
      <c r="A754" s="6">
        <v>100543229</v>
      </c>
      <c r="B754" s="6" t="s">
        <v>684</v>
      </c>
      <c r="C754" s="6">
        <v>10</v>
      </c>
      <c r="D754" s="6">
        <v>73.42</v>
      </c>
      <c r="E754" s="6">
        <v>2</v>
      </c>
    </row>
    <row r="755" spans="1:5" x14ac:dyDescent="0.25">
      <c r="A755" s="6">
        <v>32099</v>
      </c>
      <c r="B755" s="6" t="s">
        <v>685</v>
      </c>
      <c r="C755" s="6">
        <v>10</v>
      </c>
      <c r="D755" s="6">
        <v>73.430000000000007</v>
      </c>
      <c r="E755" s="6">
        <v>5</v>
      </c>
    </row>
    <row r="756" spans="1:5" x14ac:dyDescent="0.25">
      <c r="A756" s="6">
        <v>100543231</v>
      </c>
      <c r="B756" s="6" t="s">
        <v>686</v>
      </c>
      <c r="C756" s="6">
        <v>10</v>
      </c>
      <c r="D756" s="6">
        <v>73.42</v>
      </c>
      <c r="E756" s="6">
        <v>2</v>
      </c>
    </row>
    <row r="757" spans="1:5" x14ac:dyDescent="0.25">
      <c r="A757" s="6">
        <v>100548205</v>
      </c>
      <c r="B757" s="6" t="s">
        <v>687</v>
      </c>
      <c r="C757" s="6">
        <v>14</v>
      </c>
      <c r="D757" s="6">
        <v>64.150000000000006</v>
      </c>
      <c r="E757" s="6">
        <v>4</v>
      </c>
    </row>
    <row r="758" spans="1:5" x14ac:dyDescent="0.25">
      <c r="A758" s="6">
        <v>47507</v>
      </c>
      <c r="B758" s="6" t="s">
        <v>688</v>
      </c>
      <c r="C758" s="6">
        <v>14</v>
      </c>
      <c r="D758" s="6">
        <v>80.180000000000007</v>
      </c>
      <c r="E758" s="6">
        <v>1</v>
      </c>
    </row>
    <row r="759" spans="1:5" x14ac:dyDescent="0.25">
      <c r="A759" s="6">
        <v>57537</v>
      </c>
      <c r="B759" s="6" t="s">
        <v>689</v>
      </c>
      <c r="C759" s="6">
        <v>14</v>
      </c>
      <c r="D759" s="6">
        <v>80.180000000000007</v>
      </c>
      <c r="E759" s="6">
        <v>7</v>
      </c>
    </row>
    <row r="760" spans="1:5" x14ac:dyDescent="0.25">
      <c r="B760" s="6" t="s">
        <v>4257</v>
      </c>
    </row>
    <row r="761" spans="1:5" x14ac:dyDescent="0.25">
      <c r="A761" s="6">
        <v>100545118</v>
      </c>
      <c r="B761" s="6" t="s">
        <v>690</v>
      </c>
      <c r="C761" s="6">
        <v>20</v>
      </c>
      <c r="D761" s="6">
        <v>159.6</v>
      </c>
      <c r="E761" s="6">
        <v>1</v>
      </c>
    </row>
    <row r="762" spans="1:5" x14ac:dyDescent="0.25">
      <c r="A762" s="6">
        <v>100545117</v>
      </c>
      <c r="B762" s="6" t="s">
        <v>691</v>
      </c>
      <c r="C762" s="6">
        <v>20</v>
      </c>
      <c r="D762" s="6">
        <v>159.6</v>
      </c>
      <c r="E762" s="6">
        <v>1</v>
      </c>
    </row>
    <row r="763" spans="1:5" x14ac:dyDescent="0.25">
      <c r="A763" s="6">
        <v>100545120</v>
      </c>
      <c r="B763" s="6" t="s">
        <v>692</v>
      </c>
      <c r="C763" s="6">
        <v>20</v>
      </c>
      <c r="D763" s="6">
        <v>159.6</v>
      </c>
      <c r="E763" s="6">
        <v>1</v>
      </c>
    </row>
    <row r="764" spans="1:5" x14ac:dyDescent="0.25">
      <c r="B764" s="6" t="s">
        <v>4258</v>
      </c>
    </row>
    <row r="765" spans="1:5" x14ac:dyDescent="0.25">
      <c r="A765" s="6">
        <v>45395</v>
      </c>
      <c r="B765" s="6" t="s">
        <v>693</v>
      </c>
      <c r="C765" s="6">
        <v>50</v>
      </c>
      <c r="D765" s="6">
        <v>6.5</v>
      </c>
      <c r="E765" s="6">
        <v>50</v>
      </c>
    </row>
    <row r="766" spans="1:5" x14ac:dyDescent="0.25">
      <c r="A766" s="6">
        <v>79968</v>
      </c>
      <c r="B766" s="6" t="s">
        <v>694</v>
      </c>
      <c r="C766" s="6">
        <v>20</v>
      </c>
      <c r="D766" s="6">
        <v>6.5</v>
      </c>
      <c r="E766" s="6">
        <v>20</v>
      </c>
    </row>
    <row r="767" spans="1:5" x14ac:dyDescent="0.25">
      <c r="B767" s="6" t="s">
        <v>4259</v>
      </c>
    </row>
    <row r="768" spans="1:5" x14ac:dyDescent="0.25">
      <c r="A768" s="6">
        <v>12364</v>
      </c>
      <c r="B768" s="6" t="s">
        <v>695</v>
      </c>
      <c r="C768" s="6">
        <v>12</v>
      </c>
      <c r="D768" s="6">
        <v>62.16</v>
      </c>
      <c r="E768" s="6">
        <v>1</v>
      </c>
    </row>
    <row r="769" spans="1:5" x14ac:dyDescent="0.25">
      <c r="A769" s="6">
        <v>3544</v>
      </c>
      <c r="B769" s="6" t="s">
        <v>696</v>
      </c>
      <c r="C769" s="6">
        <v>10</v>
      </c>
      <c r="D769" s="6">
        <v>61.74</v>
      </c>
      <c r="E769" s="6">
        <v>1</v>
      </c>
    </row>
    <row r="770" spans="1:5" x14ac:dyDescent="0.25">
      <c r="A770" s="6">
        <v>12372</v>
      </c>
      <c r="B770" s="6" t="s">
        <v>697</v>
      </c>
      <c r="C770" s="6">
        <v>12</v>
      </c>
      <c r="D770" s="6">
        <v>62.16</v>
      </c>
      <c r="E770" s="6">
        <v>1</v>
      </c>
    </row>
    <row r="771" spans="1:5" x14ac:dyDescent="0.25">
      <c r="A771" s="6">
        <v>39106</v>
      </c>
      <c r="B771" s="6" t="s">
        <v>698</v>
      </c>
      <c r="C771" s="6">
        <v>10</v>
      </c>
      <c r="D771" s="6">
        <v>61.74</v>
      </c>
      <c r="E771" s="6">
        <v>1</v>
      </c>
    </row>
    <row r="772" spans="1:5" x14ac:dyDescent="0.25">
      <c r="A772" s="6">
        <v>12366</v>
      </c>
      <c r="B772" s="6" t="s">
        <v>699</v>
      </c>
      <c r="C772" s="6">
        <v>12</v>
      </c>
      <c r="D772" s="6">
        <v>62.16</v>
      </c>
      <c r="E772" s="6">
        <v>1</v>
      </c>
    </row>
    <row r="773" spans="1:5" x14ac:dyDescent="0.25">
      <c r="A773" s="6">
        <v>40443</v>
      </c>
      <c r="B773" s="6" t="s">
        <v>700</v>
      </c>
      <c r="C773" s="6">
        <v>15</v>
      </c>
      <c r="D773" s="6">
        <v>71.63</v>
      </c>
      <c r="E773" s="6">
        <v>1</v>
      </c>
    </row>
    <row r="774" spans="1:5" x14ac:dyDescent="0.25">
      <c r="A774" s="6">
        <v>39096</v>
      </c>
      <c r="B774" s="6" t="s">
        <v>701</v>
      </c>
      <c r="C774" s="6">
        <v>10</v>
      </c>
      <c r="D774" s="6">
        <v>61.74</v>
      </c>
      <c r="E774" s="6">
        <v>1</v>
      </c>
    </row>
    <row r="775" spans="1:5" x14ac:dyDescent="0.25">
      <c r="A775" s="6">
        <v>39097</v>
      </c>
      <c r="B775" s="6" t="s">
        <v>702</v>
      </c>
      <c r="C775" s="6">
        <v>14</v>
      </c>
      <c r="D775" s="6">
        <v>73.36</v>
      </c>
      <c r="E775" s="6">
        <v>1</v>
      </c>
    </row>
    <row r="776" spans="1:5" x14ac:dyDescent="0.25">
      <c r="A776" s="6">
        <v>39093</v>
      </c>
      <c r="B776" s="6" t="s">
        <v>703</v>
      </c>
      <c r="C776" s="6">
        <v>15</v>
      </c>
      <c r="D776" s="6">
        <v>73.36</v>
      </c>
      <c r="E776" s="6">
        <v>5</v>
      </c>
    </row>
    <row r="777" spans="1:5" x14ac:dyDescent="0.25">
      <c r="A777" s="6">
        <v>3535</v>
      </c>
      <c r="B777" s="6" t="s">
        <v>704</v>
      </c>
      <c r="C777" s="6">
        <v>15</v>
      </c>
      <c r="D777" s="6">
        <v>71.63</v>
      </c>
      <c r="E777" s="6">
        <v>1</v>
      </c>
    </row>
    <row r="778" spans="1:5" x14ac:dyDescent="0.25">
      <c r="A778" s="6">
        <v>3536</v>
      </c>
      <c r="B778" s="6" t="s">
        <v>705</v>
      </c>
      <c r="C778" s="6">
        <v>10</v>
      </c>
      <c r="D778" s="6">
        <v>61.74</v>
      </c>
      <c r="E778" s="6">
        <v>1</v>
      </c>
    </row>
    <row r="779" spans="1:5" x14ac:dyDescent="0.25">
      <c r="B779" s="6" t="s">
        <v>4260</v>
      </c>
    </row>
    <row r="780" spans="1:5" x14ac:dyDescent="0.25">
      <c r="A780" s="6">
        <v>100543757</v>
      </c>
      <c r="B780" s="6" t="s">
        <v>706</v>
      </c>
      <c r="C780" s="6">
        <v>24</v>
      </c>
      <c r="D780" s="6">
        <v>44.02</v>
      </c>
      <c r="E780" s="6">
        <v>4</v>
      </c>
    </row>
    <row r="781" spans="1:5" x14ac:dyDescent="0.25">
      <c r="A781" s="6">
        <v>100491505</v>
      </c>
      <c r="B781" s="6" t="s">
        <v>707</v>
      </c>
      <c r="C781" s="6">
        <v>24</v>
      </c>
      <c r="D781" s="6">
        <v>44.02</v>
      </c>
      <c r="E781" s="6">
        <v>2</v>
      </c>
    </row>
    <row r="782" spans="1:5" x14ac:dyDescent="0.25">
      <c r="A782" s="6">
        <v>43128</v>
      </c>
      <c r="B782" s="6" t="s">
        <v>708</v>
      </c>
      <c r="C782" s="6">
        <v>12</v>
      </c>
      <c r="D782" s="6">
        <v>156.53</v>
      </c>
      <c r="E782" s="6">
        <v>1</v>
      </c>
    </row>
    <row r="783" spans="1:5" x14ac:dyDescent="0.25">
      <c r="A783" s="6">
        <v>34935</v>
      </c>
      <c r="B783" s="6" t="s">
        <v>709</v>
      </c>
      <c r="C783" s="6">
        <v>24</v>
      </c>
      <c r="D783" s="6">
        <v>44.02</v>
      </c>
      <c r="E783" s="6">
        <v>4</v>
      </c>
    </row>
    <row r="784" spans="1:5" x14ac:dyDescent="0.25">
      <c r="A784" s="6">
        <v>100542181</v>
      </c>
      <c r="B784" s="6" t="s">
        <v>710</v>
      </c>
      <c r="C784" s="6">
        <v>24</v>
      </c>
      <c r="D784" s="6">
        <v>38</v>
      </c>
      <c r="E784" s="6">
        <v>3</v>
      </c>
    </row>
    <row r="785" spans="1:5" x14ac:dyDescent="0.25">
      <c r="A785" s="6">
        <v>55219</v>
      </c>
      <c r="B785" s="6" t="s">
        <v>711</v>
      </c>
      <c r="C785" s="6">
        <v>12</v>
      </c>
      <c r="D785" s="6">
        <v>86.18</v>
      </c>
      <c r="E785" s="6">
        <v>2</v>
      </c>
    </row>
    <row r="786" spans="1:5" x14ac:dyDescent="0.25">
      <c r="A786" s="6">
        <v>34386</v>
      </c>
      <c r="B786" s="6" t="s">
        <v>712</v>
      </c>
      <c r="C786" s="6">
        <v>12</v>
      </c>
      <c r="D786" s="6">
        <v>86.18</v>
      </c>
      <c r="E786" s="6">
        <v>2</v>
      </c>
    </row>
    <row r="787" spans="1:5" x14ac:dyDescent="0.25">
      <c r="A787" s="6">
        <v>34364</v>
      </c>
      <c r="B787" s="6" t="s">
        <v>713</v>
      </c>
      <c r="C787" s="6">
        <v>12</v>
      </c>
      <c r="D787" s="6">
        <v>86.4</v>
      </c>
      <c r="E787" s="6">
        <v>2</v>
      </c>
    </row>
    <row r="788" spans="1:5" x14ac:dyDescent="0.25">
      <c r="A788" s="6">
        <v>23233</v>
      </c>
      <c r="B788" s="6" t="s">
        <v>714</v>
      </c>
      <c r="C788" s="6">
        <v>24</v>
      </c>
      <c r="D788" s="6">
        <v>67.180000000000007</v>
      </c>
      <c r="E788" s="6">
        <v>1</v>
      </c>
    </row>
    <row r="789" spans="1:5" x14ac:dyDescent="0.25">
      <c r="A789" s="6">
        <v>62938</v>
      </c>
      <c r="B789" s="6" t="s">
        <v>715</v>
      </c>
      <c r="C789" s="6">
        <v>24</v>
      </c>
      <c r="D789" s="6">
        <v>76.61</v>
      </c>
      <c r="E789" s="6">
        <v>2</v>
      </c>
    </row>
    <row r="790" spans="1:5" x14ac:dyDescent="0.25">
      <c r="A790" s="6">
        <v>23239</v>
      </c>
      <c r="B790" s="6" t="s">
        <v>716</v>
      </c>
      <c r="C790" s="6">
        <v>24</v>
      </c>
      <c r="D790" s="6">
        <v>67.180000000000007</v>
      </c>
      <c r="E790" s="6">
        <v>2</v>
      </c>
    </row>
    <row r="791" spans="1:5" x14ac:dyDescent="0.25">
      <c r="A791" s="6">
        <v>21774</v>
      </c>
      <c r="B791" s="6" t="s">
        <v>717</v>
      </c>
      <c r="C791" s="6">
        <v>24</v>
      </c>
      <c r="D791" s="6">
        <v>70.069999999999993</v>
      </c>
      <c r="E791" s="6">
        <v>2</v>
      </c>
    </row>
    <row r="792" spans="1:5" x14ac:dyDescent="0.25">
      <c r="A792" s="6">
        <v>100543756</v>
      </c>
      <c r="B792" s="6" t="s">
        <v>718</v>
      </c>
      <c r="C792" s="6">
        <v>24</v>
      </c>
      <c r="D792" s="6">
        <v>70.069999999999993</v>
      </c>
      <c r="E792" s="6">
        <v>2</v>
      </c>
    </row>
    <row r="793" spans="1:5" x14ac:dyDescent="0.25">
      <c r="A793" s="6">
        <v>7712</v>
      </c>
      <c r="B793" s="6" t="s">
        <v>719</v>
      </c>
      <c r="C793" s="6">
        <v>24</v>
      </c>
      <c r="D793" s="6">
        <v>65.94</v>
      </c>
      <c r="E793" s="6">
        <v>2</v>
      </c>
    </row>
    <row r="794" spans="1:5" x14ac:dyDescent="0.25">
      <c r="A794" s="6">
        <v>300</v>
      </c>
      <c r="B794" s="6" t="s">
        <v>720</v>
      </c>
      <c r="C794" s="6">
        <v>12</v>
      </c>
      <c r="D794" s="6">
        <v>128.05000000000001</v>
      </c>
      <c r="E794" s="6">
        <v>1</v>
      </c>
    </row>
    <row r="795" spans="1:5" x14ac:dyDescent="0.25">
      <c r="A795" s="6">
        <v>7120</v>
      </c>
      <c r="B795" s="6" t="s">
        <v>721</v>
      </c>
      <c r="C795" s="6">
        <v>12</v>
      </c>
      <c r="D795" s="6">
        <v>225.86</v>
      </c>
      <c r="E795" s="6">
        <v>2</v>
      </c>
    </row>
    <row r="796" spans="1:5" x14ac:dyDescent="0.25">
      <c r="A796" s="6">
        <v>62773</v>
      </c>
      <c r="B796" s="6" t="s">
        <v>722</v>
      </c>
      <c r="C796" s="6">
        <v>24</v>
      </c>
      <c r="D796" s="6">
        <v>77.459999999999994</v>
      </c>
      <c r="E796" s="6">
        <v>4</v>
      </c>
    </row>
    <row r="797" spans="1:5" x14ac:dyDescent="0.25">
      <c r="B797" s="6" t="s">
        <v>4209</v>
      </c>
    </row>
    <row r="798" spans="1:5" x14ac:dyDescent="0.25">
      <c r="A798" s="6">
        <v>100547569</v>
      </c>
      <c r="B798" s="6" t="s">
        <v>723</v>
      </c>
      <c r="C798" s="6">
        <v>30</v>
      </c>
      <c r="D798" s="6">
        <v>68</v>
      </c>
      <c r="E798" s="6">
        <v>1</v>
      </c>
    </row>
    <row r="799" spans="1:5" x14ac:dyDescent="0.25">
      <c r="A799" s="6">
        <v>100547568</v>
      </c>
      <c r="B799" s="6" t="s">
        <v>724</v>
      </c>
      <c r="C799" s="6">
        <v>12</v>
      </c>
      <c r="D799" s="6">
        <v>187.66</v>
      </c>
      <c r="E799" s="6">
        <v>1</v>
      </c>
    </row>
    <row r="800" spans="1:5" x14ac:dyDescent="0.25">
      <c r="A800" s="6">
        <v>100547570</v>
      </c>
      <c r="B800" s="6" t="s">
        <v>725</v>
      </c>
      <c r="C800" s="6">
        <v>24</v>
      </c>
      <c r="D800" s="6">
        <v>71.260000000000005</v>
      </c>
      <c r="E800" s="6">
        <v>1</v>
      </c>
    </row>
    <row r="801" spans="1:5" x14ac:dyDescent="0.25">
      <c r="A801" s="6">
        <v>100550768</v>
      </c>
      <c r="B801" s="6" t="s">
        <v>726</v>
      </c>
      <c r="C801" s="6">
        <v>30</v>
      </c>
      <c r="D801" s="6">
        <v>184.36</v>
      </c>
      <c r="E801" s="6">
        <v>5</v>
      </c>
    </row>
    <row r="802" spans="1:5" x14ac:dyDescent="0.25">
      <c r="A802" s="6">
        <v>32770</v>
      </c>
      <c r="B802" s="6" t="s">
        <v>727</v>
      </c>
      <c r="C802" s="6">
        <v>50</v>
      </c>
      <c r="D802" s="6">
        <v>42.15</v>
      </c>
      <c r="E802" s="6">
        <v>5</v>
      </c>
    </row>
    <row r="803" spans="1:5" x14ac:dyDescent="0.25">
      <c r="A803" s="6">
        <v>100548196</v>
      </c>
      <c r="B803" s="6" t="s">
        <v>728</v>
      </c>
      <c r="C803" s="6">
        <v>21</v>
      </c>
      <c r="D803" s="6">
        <v>54.38</v>
      </c>
      <c r="E803" s="6">
        <v>4</v>
      </c>
    </row>
    <row r="804" spans="1:5" x14ac:dyDescent="0.25">
      <c r="A804" s="6">
        <v>100544378</v>
      </c>
      <c r="B804" s="6" t="s">
        <v>729</v>
      </c>
      <c r="C804" s="6">
        <v>30</v>
      </c>
      <c r="D804" s="6">
        <v>9.9</v>
      </c>
      <c r="E804" s="6">
        <v>1</v>
      </c>
    </row>
    <row r="805" spans="1:5" x14ac:dyDescent="0.25">
      <c r="A805" s="6">
        <v>100546995</v>
      </c>
      <c r="B805" s="6" t="s">
        <v>730</v>
      </c>
      <c r="C805" s="6">
        <v>12</v>
      </c>
      <c r="D805" s="6">
        <v>106.55</v>
      </c>
      <c r="E805" s="6">
        <v>1</v>
      </c>
    </row>
    <row r="806" spans="1:5" x14ac:dyDescent="0.25">
      <c r="A806" s="6">
        <v>100544539</v>
      </c>
      <c r="B806" s="6" t="s">
        <v>731</v>
      </c>
      <c r="C806" s="6">
        <v>40</v>
      </c>
      <c r="D806" s="6">
        <v>107.02</v>
      </c>
      <c r="E806" s="6">
        <v>1</v>
      </c>
    </row>
    <row r="807" spans="1:5" x14ac:dyDescent="0.25">
      <c r="A807" s="6">
        <v>100700</v>
      </c>
      <c r="B807" s="6" t="s">
        <v>732</v>
      </c>
      <c r="C807" s="6">
        <v>25</v>
      </c>
      <c r="D807" s="6">
        <v>135</v>
      </c>
      <c r="E807" s="6">
        <v>2</v>
      </c>
    </row>
    <row r="808" spans="1:5" x14ac:dyDescent="0.25">
      <c r="A808" s="6">
        <v>102266</v>
      </c>
      <c r="B808" s="6" t="s">
        <v>733</v>
      </c>
      <c r="C808" s="6">
        <v>25</v>
      </c>
      <c r="D808" s="6">
        <v>135</v>
      </c>
      <c r="E808" s="6">
        <v>2</v>
      </c>
    </row>
    <row r="809" spans="1:5" x14ac:dyDescent="0.25">
      <c r="A809" s="6">
        <v>102265</v>
      </c>
      <c r="B809" s="6" t="s">
        <v>734</v>
      </c>
      <c r="C809" s="6">
        <v>25</v>
      </c>
      <c r="D809" s="6">
        <v>232</v>
      </c>
      <c r="E809" s="6">
        <v>2</v>
      </c>
    </row>
    <row r="810" spans="1:5" x14ac:dyDescent="0.25">
      <c r="A810" s="6">
        <v>103446</v>
      </c>
      <c r="B810" s="6" t="s">
        <v>735</v>
      </c>
      <c r="C810" s="6">
        <v>18</v>
      </c>
      <c r="D810" s="6">
        <v>110</v>
      </c>
      <c r="E810" s="6">
        <v>6</v>
      </c>
    </row>
    <row r="811" spans="1:5" x14ac:dyDescent="0.25">
      <c r="A811" s="6">
        <v>100546820</v>
      </c>
      <c r="B811" s="6" t="s">
        <v>736</v>
      </c>
      <c r="C811" s="6">
        <v>24</v>
      </c>
      <c r="D811" s="6">
        <v>59.3</v>
      </c>
      <c r="E811" s="6">
        <v>4</v>
      </c>
    </row>
    <row r="812" spans="1:5" x14ac:dyDescent="0.25">
      <c r="B812" s="6" t="s">
        <v>737</v>
      </c>
    </row>
    <row r="813" spans="1:5" x14ac:dyDescent="0.25">
      <c r="B813" s="6" t="s">
        <v>4261</v>
      </c>
    </row>
    <row r="814" spans="1:5" x14ac:dyDescent="0.25">
      <c r="A814" s="6">
        <v>100551022</v>
      </c>
      <c r="B814" s="6" t="s">
        <v>738</v>
      </c>
      <c r="C814" s="6">
        <v>8</v>
      </c>
      <c r="D814" s="6">
        <v>53.21</v>
      </c>
      <c r="E814" s="6">
        <v>4</v>
      </c>
    </row>
    <row r="815" spans="1:5" x14ac:dyDescent="0.25">
      <c r="A815" s="6">
        <v>100566221</v>
      </c>
      <c r="B815" s="6" t="s">
        <v>739</v>
      </c>
      <c r="C815" s="6">
        <v>12</v>
      </c>
      <c r="D815" s="6">
        <v>82.54</v>
      </c>
      <c r="E815" s="6">
        <v>6</v>
      </c>
    </row>
    <row r="816" spans="1:5" x14ac:dyDescent="0.25">
      <c r="A816" s="6">
        <v>100546434</v>
      </c>
      <c r="B816" s="6" t="s">
        <v>740</v>
      </c>
      <c r="C816" s="6">
        <v>6</v>
      </c>
      <c r="D816" s="6">
        <v>104.21</v>
      </c>
      <c r="E816" s="6">
        <v>3</v>
      </c>
    </row>
    <row r="817" spans="1:5" x14ac:dyDescent="0.25">
      <c r="A817" s="6">
        <v>100400466</v>
      </c>
      <c r="B817" s="6" t="s">
        <v>741</v>
      </c>
      <c r="C817" s="6">
        <v>24</v>
      </c>
      <c r="D817" s="6">
        <v>36.71</v>
      </c>
      <c r="E817" s="6">
        <v>12</v>
      </c>
    </row>
    <row r="818" spans="1:5" x14ac:dyDescent="0.25">
      <c r="A818" s="6">
        <v>100400458</v>
      </c>
      <c r="B818" s="6" t="s">
        <v>742</v>
      </c>
      <c r="C818" s="6">
        <v>24</v>
      </c>
      <c r="D818" s="6">
        <v>36.71</v>
      </c>
      <c r="E818" s="6">
        <v>12</v>
      </c>
    </row>
    <row r="819" spans="1:5" x14ac:dyDescent="0.25">
      <c r="A819" s="6">
        <v>45727</v>
      </c>
      <c r="B819" s="6" t="s">
        <v>743</v>
      </c>
      <c r="C819" s="6">
        <v>12</v>
      </c>
      <c r="D819" s="6">
        <v>79.09</v>
      </c>
      <c r="E819" s="6">
        <v>6</v>
      </c>
    </row>
    <row r="820" spans="1:5" x14ac:dyDescent="0.25">
      <c r="A820" s="6">
        <v>56108</v>
      </c>
      <c r="B820" s="6" t="s">
        <v>744</v>
      </c>
      <c r="C820" s="6">
        <v>12</v>
      </c>
      <c r="D820" s="6">
        <v>79.09</v>
      </c>
      <c r="E820" s="6">
        <v>6</v>
      </c>
    </row>
    <row r="821" spans="1:5" x14ac:dyDescent="0.25">
      <c r="A821" s="6">
        <v>100532581</v>
      </c>
      <c r="B821" s="6" t="s">
        <v>745</v>
      </c>
      <c r="C821" s="6">
        <v>12</v>
      </c>
      <c r="D821" s="6">
        <v>82.54</v>
      </c>
      <c r="E821" s="6">
        <v>6</v>
      </c>
    </row>
    <row r="822" spans="1:5" x14ac:dyDescent="0.25">
      <c r="A822" s="6">
        <v>57279</v>
      </c>
      <c r="B822" s="6" t="s">
        <v>746</v>
      </c>
      <c r="C822" s="6">
        <v>12</v>
      </c>
      <c r="D822" s="6">
        <v>73.42</v>
      </c>
      <c r="E822" s="6">
        <v>6</v>
      </c>
    </row>
    <row r="823" spans="1:5" x14ac:dyDescent="0.25">
      <c r="A823" s="6">
        <v>60122</v>
      </c>
      <c r="B823" s="6" t="s">
        <v>747</v>
      </c>
      <c r="C823" s="6">
        <v>12</v>
      </c>
      <c r="D823" s="6">
        <v>73.42</v>
      </c>
      <c r="E823" s="6">
        <v>6</v>
      </c>
    </row>
    <row r="824" spans="1:5" x14ac:dyDescent="0.25">
      <c r="A824" s="6">
        <v>45729</v>
      </c>
      <c r="B824" s="6" t="s">
        <v>748</v>
      </c>
      <c r="C824" s="6">
        <v>12</v>
      </c>
      <c r="D824" s="6">
        <v>73.42</v>
      </c>
      <c r="E824" s="6">
        <v>6</v>
      </c>
    </row>
    <row r="825" spans="1:5" x14ac:dyDescent="0.25">
      <c r="A825" s="6">
        <v>25685</v>
      </c>
      <c r="B825" s="6" t="s">
        <v>749</v>
      </c>
      <c r="C825" s="6">
        <v>6</v>
      </c>
      <c r="D825" s="6">
        <v>146.34</v>
      </c>
      <c r="E825" s="6">
        <v>3</v>
      </c>
    </row>
    <row r="826" spans="1:5" x14ac:dyDescent="0.25">
      <c r="A826" s="6">
        <v>20851</v>
      </c>
      <c r="B826" s="6" t="s">
        <v>750</v>
      </c>
      <c r="C826" s="6">
        <v>6</v>
      </c>
      <c r="D826" s="6">
        <v>139.19999999999999</v>
      </c>
      <c r="E826" s="6">
        <v>3</v>
      </c>
    </row>
    <row r="827" spans="1:5" x14ac:dyDescent="0.25">
      <c r="A827" s="6">
        <v>25686</v>
      </c>
      <c r="B827" s="6" t="s">
        <v>751</v>
      </c>
      <c r="C827" s="6">
        <v>6</v>
      </c>
      <c r="D827" s="6">
        <v>139.19999999999999</v>
      </c>
      <c r="E827" s="6">
        <v>3</v>
      </c>
    </row>
    <row r="828" spans="1:5" x14ac:dyDescent="0.25">
      <c r="A828" s="6">
        <v>26085</v>
      </c>
      <c r="B828" s="6" t="s">
        <v>752</v>
      </c>
      <c r="C828" s="6">
        <v>6</v>
      </c>
      <c r="D828" s="6">
        <v>139.19999999999999</v>
      </c>
      <c r="E828" s="6">
        <v>3</v>
      </c>
    </row>
    <row r="829" spans="1:5" x14ac:dyDescent="0.25">
      <c r="A829" s="6">
        <v>100566212</v>
      </c>
      <c r="B829" s="6" t="s">
        <v>753</v>
      </c>
      <c r="C829" s="6">
        <v>12</v>
      </c>
      <c r="D829" s="6">
        <v>82.54</v>
      </c>
      <c r="E829" s="6">
        <v>6</v>
      </c>
    </row>
    <row r="830" spans="1:5" x14ac:dyDescent="0.25">
      <c r="A830" s="6">
        <v>62681</v>
      </c>
      <c r="B830" s="6" t="s">
        <v>754</v>
      </c>
      <c r="C830" s="6">
        <v>12</v>
      </c>
      <c r="D830" s="6">
        <v>87.7</v>
      </c>
      <c r="E830" s="6">
        <v>6</v>
      </c>
    </row>
    <row r="831" spans="1:5" x14ac:dyDescent="0.25">
      <c r="A831" s="6">
        <v>100548165</v>
      </c>
      <c r="B831" s="6" t="s">
        <v>755</v>
      </c>
      <c r="C831" s="6">
        <v>8</v>
      </c>
      <c r="D831" s="6">
        <v>53.21</v>
      </c>
      <c r="E831" s="6">
        <v>8</v>
      </c>
    </row>
    <row r="832" spans="1:5" x14ac:dyDescent="0.25">
      <c r="A832" s="6">
        <v>100548146</v>
      </c>
      <c r="B832" s="6" t="s">
        <v>756</v>
      </c>
      <c r="C832" s="6">
        <v>8</v>
      </c>
      <c r="D832" s="6">
        <v>53.21</v>
      </c>
      <c r="E832" s="6">
        <v>8</v>
      </c>
    </row>
    <row r="833" spans="1:5" x14ac:dyDescent="0.25">
      <c r="A833" s="6">
        <v>100548162</v>
      </c>
      <c r="B833" s="6" t="s">
        <v>757</v>
      </c>
      <c r="C833" s="6">
        <v>8</v>
      </c>
      <c r="D833" s="6">
        <v>53.21</v>
      </c>
      <c r="E833" s="6">
        <v>8</v>
      </c>
    </row>
    <row r="834" spans="1:5" x14ac:dyDescent="0.25">
      <c r="A834" s="6">
        <v>59337</v>
      </c>
      <c r="B834" s="6" t="s">
        <v>758</v>
      </c>
      <c r="C834" s="6">
        <v>12</v>
      </c>
      <c r="D834" s="6">
        <v>117.76</v>
      </c>
      <c r="E834" s="6">
        <v>3</v>
      </c>
    </row>
    <row r="835" spans="1:5" x14ac:dyDescent="0.25">
      <c r="A835" s="6">
        <v>58954</v>
      </c>
      <c r="B835" s="6" t="s">
        <v>759</v>
      </c>
      <c r="C835" s="6">
        <v>12</v>
      </c>
      <c r="D835" s="6">
        <v>106.67</v>
      </c>
      <c r="E835" s="6">
        <v>3</v>
      </c>
    </row>
    <row r="836" spans="1:5" x14ac:dyDescent="0.25">
      <c r="A836" s="6">
        <v>100450893</v>
      </c>
      <c r="B836" s="6" t="s">
        <v>760</v>
      </c>
      <c r="C836" s="6">
        <v>12</v>
      </c>
      <c r="D836" s="6">
        <v>116.04</v>
      </c>
      <c r="E836" s="6">
        <v>3</v>
      </c>
    </row>
    <row r="837" spans="1:5" x14ac:dyDescent="0.25">
      <c r="A837" s="6">
        <v>100400431</v>
      </c>
      <c r="B837" s="6" t="s">
        <v>761</v>
      </c>
      <c r="C837" s="6">
        <v>24</v>
      </c>
      <c r="D837" s="6">
        <v>36.71</v>
      </c>
      <c r="E837" s="6">
        <v>12</v>
      </c>
    </row>
    <row r="838" spans="1:5" x14ac:dyDescent="0.25">
      <c r="A838" s="6">
        <v>45730</v>
      </c>
      <c r="B838" s="6" t="s">
        <v>762</v>
      </c>
      <c r="C838" s="6">
        <v>12</v>
      </c>
      <c r="D838" s="6">
        <v>79.09</v>
      </c>
      <c r="E838" s="6">
        <v>6</v>
      </c>
    </row>
    <row r="839" spans="1:5" x14ac:dyDescent="0.25">
      <c r="A839" s="6">
        <v>45731</v>
      </c>
      <c r="B839" s="6" t="s">
        <v>763</v>
      </c>
      <c r="C839" s="6">
        <v>12</v>
      </c>
      <c r="D839" s="6">
        <v>79.09</v>
      </c>
      <c r="E839" s="6">
        <v>6</v>
      </c>
    </row>
    <row r="840" spans="1:5" x14ac:dyDescent="0.25">
      <c r="A840" s="6">
        <v>25688</v>
      </c>
      <c r="B840" s="6" t="s">
        <v>764</v>
      </c>
      <c r="C840" s="6">
        <v>6</v>
      </c>
      <c r="D840" s="6">
        <v>146.34</v>
      </c>
      <c r="E840" s="6">
        <v>3</v>
      </c>
    </row>
    <row r="841" spans="1:5" x14ac:dyDescent="0.25">
      <c r="A841" s="6">
        <v>26086</v>
      </c>
      <c r="B841" s="6" t="s">
        <v>765</v>
      </c>
      <c r="C841" s="6">
        <v>6</v>
      </c>
      <c r="D841" s="6">
        <v>146.34</v>
      </c>
      <c r="E841" s="6">
        <v>3</v>
      </c>
    </row>
    <row r="842" spans="1:5" x14ac:dyDescent="0.25">
      <c r="A842" s="6">
        <v>59235</v>
      </c>
      <c r="B842" s="6" t="s">
        <v>766</v>
      </c>
      <c r="C842" s="6">
        <v>12</v>
      </c>
      <c r="D842" s="6">
        <v>116.04</v>
      </c>
      <c r="E842" s="6">
        <v>3</v>
      </c>
    </row>
    <row r="843" spans="1:5" x14ac:dyDescent="0.25">
      <c r="A843" s="6">
        <v>58955</v>
      </c>
      <c r="B843" s="6" t="s">
        <v>767</v>
      </c>
      <c r="C843" s="6">
        <v>12</v>
      </c>
      <c r="D843" s="6">
        <v>106.67</v>
      </c>
      <c r="E843" s="6">
        <v>3</v>
      </c>
    </row>
    <row r="844" spans="1:5" x14ac:dyDescent="0.25">
      <c r="B844" s="6" t="s">
        <v>4262</v>
      </c>
    </row>
    <row r="845" spans="1:5" x14ac:dyDescent="0.25">
      <c r="A845" s="6">
        <v>100546594</v>
      </c>
      <c r="B845" s="6" t="s">
        <v>768</v>
      </c>
      <c r="C845" s="6">
        <v>6</v>
      </c>
      <c r="D845" s="6">
        <v>104.21</v>
      </c>
      <c r="E845" s="6">
        <v>3</v>
      </c>
    </row>
    <row r="846" spans="1:5" x14ac:dyDescent="0.25">
      <c r="A846" s="6">
        <v>100546607</v>
      </c>
      <c r="B846" s="6" t="s">
        <v>769</v>
      </c>
      <c r="C846" s="6">
        <v>6</v>
      </c>
      <c r="D846" s="6">
        <v>104.21</v>
      </c>
      <c r="E846" s="6">
        <v>3</v>
      </c>
    </row>
    <row r="847" spans="1:5" x14ac:dyDescent="0.25">
      <c r="A847" s="6">
        <v>100546593</v>
      </c>
      <c r="B847" s="6" t="s">
        <v>770</v>
      </c>
      <c r="C847" s="6">
        <v>6</v>
      </c>
      <c r="D847" s="6">
        <v>104.21</v>
      </c>
      <c r="E847" s="6">
        <v>3</v>
      </c>
    </row>
    <row r="848" spans="1:5" x14ac:dyDescent="0.25">
      <c r="A848" s="6">
        <v>100548164</v>
      </c>
      <c r="B848" s="6" t="s">
        <v>771</v>
      </c>
      <c r="C848" s="6">
        <v>8</v>
      </c>
      <c r="D848" s="6">
        <v>53.21</v>
      </c>
      <c r="E848" s="6">
        <v>8</v>
      </c>
    </row>
    <row r="849" spans="1:5" x14ac:dyDescent="0.25">
      <c r="A849" s="6">
        <v>100548163</v>
      </c>
      <c r="B849" s="6" t="s">
        <v>772</v>
      </c>
      <c r="C849" s="6">
        <v>8</v>
      </c>
      <c r="D849" s="6">
        <v>54.4</v>
      </c>
      <c r="E849" s="6">
        <v>8</v>
      </c>
    </row>
    <row r="850" spans="1:5" x14ac:dyDescent="0.25">
      <c r="B850" s="6" t="s">
        <v>4263</v>
      </c>
    </row>
    <row r="851" spans="1:5" x14ac:dyDescent="0.25">
      <c r="A851" s="6">
        <v>16964</v>
      </c>
      <c r="B851" s="6" t="s">
        <v>773</v>
      </c>
      <c r="C851" s="6">
        <v>12</v>
      </c>
      <c r="D851" s="6">
        <v>51.77</v>
      </c>
      <c r="E851" s="6">
        <v>6</v>
      </c>
    </row>
    <row r="852" spans="1:5" x14ac:dyDescent="0.25">
      <c r="A852" s="6">
        <v>16970</v>
      </c>
      <c r="B852" s="6" t="s">
        <v>774</v>
      </c>
      <c r="C852" s="6">
        <v>12</v>
      </c>
      <c r="D852" s="6">
        <v>54.9</v>
      </c>
      <c r="E852" s="6">
        <v>6</v>
      </c>
    </row>
    <row r="853" spans="1:5" x14ac:dyDescent="0.25">
      <c r="A853" s="6">
        <v>3812</v>
      </c>
      <c r="B853" s="6" t="s">
        <v>775</v>
      </c>
      <c r="C853" s="6">
        <v>12</v>
      </c>
      <c r="D853" s="6">
        <v>54.9</v>
      </c>
      <c r="E853" s="6">
        <v>6</v>
      </c>
    </row>
    <row r="854" spans="1:5" x14ac:dyDescent="0.25">
      <c r="A854" s="6">
        <v>12473</v>
      </c>
      <c r="B854" s="6" t="s">
        <v>776</v>
      </c>
      <c r="C854" s="6">
        <v>12</v>
      </c>
      <c r="D854" s="6">
        <v>54.9</v>
      </c>
      <c r="E854" s="6">
        <v>6</v>
      </c>
    </row>
    <row r="855" spans="1:5" x14ac:dyDescent="0.25">
      <c r="A855" s="6">
        <v>15902</v>
      </c>
      <c r="B855" s="6" t="s">
        <v>777</v>
      </c>
      <c r="C855" s="6">
        <v>12</v>
      </c>
      <c r="D855" s="6">
        <v>54.9</v>
      </c>
      <c r="E855" s="6">
        <v>6</v>
      </c>
    </row>
    <row r="856" spans="1:5" x14ac:dyDescent="0.25">
      <c r="A856" s="6">
        <v>25866</v>
      </c>
      <c r="B856" s="6" t="s">
        <v>778</v>
      </c>
      <c r="C856" s="6">
        <v>12</v>
      </c>
      <c r="D856" s="6">
        <v>51.77</v>
      </c>
      <c r="E856" s="6">
        <v>6</v>
      </c>
    </row>
    <row r="857" spans="1:5" x14ac:dyDescent="0.25">
      <c r="A857" s="6">
        <v>3815</v>
      </c>
      <c r="B857" s="6" t="s">
        <v>779</v>
      </c>
      <c r="C857" s="6">
        <v>8</v>
      </c>
      <c r="D857" s="6">
        <v>76.709999999999994</v>
      </c>
      <c r="E857" s="6">
        <v>4</v>
      </c>
    </row>
    <row r="858" spans="1:5" x14ac:dyDescent="0.25">
      <c r="A858" s="6">
        <v>22279</v>
      </c>
      <c r="B858" s="6" t="s">
        <v>780</v>
      </c>
      <c r="C858" s="6">
        <v>8</v>
      </c>
      <c r="D858" s="6">
        <v>76.709999999999994</v>
      </c>
      <c r="E858" s="6">
        <v>4</v>
      </c>
    </row>
    <row r="859" spans="1:5" x14ac:dyDescent="0.25">
      <c r="A859" s="6">
        <v>3813</v>
      </c>
      <c r="B859" s="6" t="s">
        <v>781</v>
      </c>
      <c r="C859" s="6">
        <v>8</v>
      </c>
      <c r="D859" s="6">
        <v>76.709999999999994</v>
      </c>
      <c r="E859" s="6">
        <v>4</v>
      </c>
    </row>
    <row r="860" spans="1:5" x14ac:dyDescent="0.25">
      <c r="A860" s="6">
        <v>16958</v>
      </c>
      <c r="B860" s="6" t="s">
        <v>782</v>
      </c>
      <c r="C860" s="6">
        <v>12</v>
      </c>
      <c r="D860" s="6">
        <v>72.180000000000007</v>
      </c>
      <c r="E860" s="6">
        <v>6</v>
      </c>
    </row>
    <row r="861" spans="1:5" x14ac:dyDescent="0.25">
      <c r="A861" s="6">
        <v>3833</v>
      </c>
      <c r="B861" s="6" t="s">
        <v>783</v>
      </c>
      <c r="C861" s="6">
        <v>12</v>
      </c>
      <c r="D861" s="6">
        <v>42.95</v>
      </c>
      <c r="E861" s="6">
        <v>12</v>
      </c>
    </row>
    <row r="862" spans="1:5" x14ac:dyDescent="0.25">
      <c r="A862" s="6">
        <v>3835</v>
      </c>
      <c r="B862" s="6" t="s">
        <v>784</v>
      </c>
      <c r="C862" s="6">
        <v>12</v>
      </c>
      <c r="D862" s="6">
        <v>73.78</v>
      </c>
      <c r="E862" s="6">
        <v>6</v>
      </c>
    </row>
    <row r="863" spans="1:5" x14ac:dyDescent="0.25">
      <c r="A863" s="6">
        <v>7164</v>
      </c>
      <c r="B863" s="6" t="s">
        <v>785</v>
      </c>
      <c r="C863" s="6">
        <v>8</v>
      </c>
      <c r="D863" s="6">
        <v>94.98</v>
      </c>
      <c r="E863" s="6">
        <v>4</v>
      </c>
    </row>
    <row r="864" spans="1:5" x14ac:dyDescent="0.25">
      <c r="A864" s="6">
        <v>3824</v>
      </c>
      <c r="B864" s="6" t="s">
        <v>786</v>
      </c>
      <c r="C864" s="6">
        <v>12</v>
      </c>
      <c r="D864" s="6">
        <v>72.180000000000007</v>
      </c>
      <c r="E864" s="6">
        <v>6</v>
      </c>
    </row>
    <row r="865" spans="1:5" x14ac:dyDescent="0.25">
      <c r="A865" s="6">
        <v>100543825</v>
      </c>
      <c r="B865" s="6" t="s">
        <v>787</v>
      </c>
      <c r="C865" s="6">
        <v>12</v>
      </c>
      <c r="D865" s="6">
        <v>72.180000000000007</v>
      </c>
      <c r="E865" s="6">
        <v>6</v>
      </c>
    </row>
    <row r="866" spans="1:5" x14ac:dyDescent="0.25">
      <c r="A866" s="6">
        <v>3822</v>
      </c>
      <c r="B866" s="6" t="s">
        <v>788</v>
      </c>
      <c r="C866" s="6">
        <v>12</v>
      </c>
      <c r="D866" s="6">
        <v>72.180000000000007</v>
      </c>
      <c r="E866" s="6">
        <v>6</v>
      </c>
    </row>
    <row r="867" spans="1:5" x14ac:dyDescent="0.25">
      <c r="A867" s="6">
        <v>3820</v>
      </c>
      <c r="B867" s="6" t="s">
        <v>789</v>
      </c>
      <c r="C867" s="6">
        <v>12</v>
      </c>
      <c r="D867" s="6">
        <v>75.62</v>
      </c>
      <c r="E867" s="6">
        <v>6</v>
      </c>
    </row>
    <row r="868" spans="1:5" x14ac:dyDescent="0.25">
      <c r="A868" s="6">
        <v>12467</v>
      </c>
      <c r="B868" s="6" t="s">
        <v>790</v>
      </c>
      <c r="C868" s="6">
        <v>12</v>
      </c>
      <c r="D868" s="6">
        <v>72.180000000000007</v>
      </c>
      <c r="E868" s="6">
        <v>6</v>
      </c>
    </row>
    <row r="869" spans="1:5" x14ac:dyDescent="0.25">
      <c r="A869" s="6">
        <v>14280</v>
      </c>
      <c r="B869" s="6" t="s">
        <v>791</v>
      </c>
      <c r="C869" s="6">
        <v>12</v>
      </c>
      <c r="D869" s="6">
        <v>72.180000000000007</v>
      </c>
      <c r="E869" s="6">
        <v>6</v>
      </c>
    </row>
    <row r="870" spans="1:5" x14ac:dyDescent="0.25">
      <c r="A870" s="6">
        <v>3844</v>
      </c>
      <c r="B870" s="6" t="s">
        <v>792</v>
      </c>
      <c r="C870" s="6">
        <v>12</v>
      </c>
      <c r="D870" s="6">
        <v>72.180000000000007</v>
      </c>
      <c r="E870" s="6">
        <v>6</v>
      </c>
    </row>
    <row r="871" spans="1:5" x14ac:dyDescent="0.25">
      <c r="A871" s="6">
        <v>22278</v>
      </c>
      <c r="B871" s="6" t="s">
        <v>793</v>
      </c>
      <c r="C871" s="6">
        <v>12</v>
      </c>
      <c r="D871" s="6">
        <v>73.98</v>
      </c>
      <c r="E871" s="6">
        <v>6</v>
      </c>
    </row>
    <row r="872" spans="1:5" x14ac:dyDescent="0.25">
      <c r="A872" s="6">
        <v>3836</v>
      </c>
      <c r="B872" s="6" t="s">
        <v>794</v>
      </c>
      <c r="C872" s="6">
        <v>12</v>
      </c>
      <c r="D872" s="6">
        <v>73.78</v>
      </c>
      <c r="E872" s="6">
        <v>6</v>
      </c>
    </row>
    <row r="873" spans="1:5" x14ac:dyDescent="0.25">
      <c r="B873" s="6" t="s">
        <v>4264</v>
      </c>
    </row>
    <row r="874" spans="1:5" x14ac:dyDescent="0.25">
      <c r="A874" s="6">
        <v>17022</v>
      </c>
      <c r="B874" s="6" t="s">
        <v>795</v>
      </c>
      <c r="C874" s="6">
        <v>4</v>
      </c>
      <c r="D874" s="6">
        <v>94.47</v>
      </c>
      <c r="E874" s="6">
        <v>4</v>
      </c>
    </row>
    <row r="875" spans="1:5" x14ac:dyDescent="0.25">
      <c r="A875" s="6">
        <v>17023</v>
      </c>
      <c r="B875" s="6" t="s">
        <v>796</v>
      </c>
      <c r="C875" s="6">
        <v>4</v>
      </c>
      <c r="D875" s="6">
        <v>94.47</v>
      </c>
      <c r="E875" s="6">
        <v>4</v>
      </c>
    </row>
    <row r="876" spans="1:5" x14ac:dyDescent="0.25">
      <c r="B876" s="6" t="s">
        <v>4265</v>
      </c>
    </row>
    <row r="877" spans="1:5" x14ac:dyDescent="0.25">
      <c r="A877" s="6">
        <v>61343</v>
      </c>
      <c r="B877" s="6" t="s">
        <v>797</v>
      </c>
      <c r="C877" s="6">
        <v>6</v>
      </c>
      <c r="D877" s="6">
        <v>68.25</v>
      </c>
      <c r="E877" s="6">
        <v>6</v>
      </c>
    </row>
    <row r="878" spans="1:5" x14ac:dyDescent="0.25">
      <c r="A878" s="6">
        <v>100452910</v>
      </c>
      <c r="B878" s="6" t="s">
        <v>798</v>
      </c>
      <c r="C878" s="6">
        <v>8</v>
      </c>
      <c r="D878" s="6">
        <v>46</v>
      </c>
      <c r="E878" s="6">
        <v>8</v>
      </c>
    </row>
    <row r="879" spans="1:5" x14ac:dyDescent="0.25">
      <c r="A879" s="6">
        <v>61336</v>
      </c>
      <c r="B879" s="6" t="s">
        <v>799</v>
      </c>
      <c r="C879" s="6">
        <v>6</v>
      </c>
      <c r="D879" s="6">
        <v>68.25</v>
      </c>
      <c r="E879" s="6">
        <v>6</v>
      </c>
    </row>
    <row r="880" spans="1:5" x14ac:dyDescent="0.25">
      <c r="A880" s="6">
        <v>43410</v>
      </c>
      <c r="B880" s="6" t="s">
        <v>800</v>
      </c>
      <c r="C880" s="6">
        <v>6</v>
      </c>
      <c r="D880" s="6">
        <v>87.13</v>
      </c>
      <c r="E880" s="6">
        <v>3</v>
      </c>
    </row>
    <row r="881" spans="1:5" x14ac:dyDescent="0.25">
      <c r="A881" s="6">
        <v>61697</v>
      </c>
      <c r="B881" s="6" t="s">
        <v>801</v>
      </c>
      <c r="C881" s="6">
        <v>6</v>
      </c>
      <c r="D881" s="6">
        <v>68.25</v>
      </c>
      <c r="E881" s="6">
        <v>6</v>
      </c>
    </row>
    <row r="882" spans="1:5" x14ac:dyDescent="0.25">
      <c r="A882" s="6">
        <v>61341</v>
      </c>
      <c r="B882" s="6" t="s">
        <v>802</v>
      </c>
      <c r="C882" s="6">
        <v>6</v>
      </c>
      <c r="D882" s="6">
        <v>68.25</v>
      </c>
      <c r="E882" s="6">
        <v>6</v>
      </c>
    </row>
    <row r="883" spans="1:5" x14ac:dyDescent="0.25">
      <c r="A883" s="6">
        <v>41906</v>
      </c>
      <c r="B883" s="6" t="s">
        <v>803</v>
      </c>
      <c r="C883" s="6">
        <v>6</v>
      </c>
      <c r="D883" s="6">
        <v>68.25</v>
      </c>
      <c r="E883" s="6">
        <v>6</v>
      </c>
    </row>
    <row r="884" spans="1:5" x14ac:dyDescent="0.25">
      <c r="B884" s="6" t="s">
        <v>4266</v>
      </c>
    </row>
    <row r="885" spans="1:5" x14ac:dyDescent="0.25">
      <c r="A885" s="6">
        <v>100551791</v>
      </c>
      <c r="B885" s="6" t="s">
        <v>804</v>
      </c>
      <c r="C885" s="6">
        <v>27</v>
      </c>
      <c r="D885" s="6">
        <v>23.16</v>
      </c>
      <c r="E885" s="6">
        <v>9</v>
      </c>
    </row>
    <row r="886" spans="1:5" x14ac:dyDescent="0.25">
      <c r="A886" s="6">
        <v>100551766</v>
      </c>
      <c r="B886" s="6" t="s">
        <v>805</v>
      </c>
      <c r="C886" s="6">
        <v>27</v>
      </c>
      <c r="D886" s="6">
        <v>23.16</v>
      </c>
      <c r="E886" s="6">
        <v>9</v>
      </c>
    </row>
    <row r="887" spans="1:5" x14ac:dyDescent="0.25">
      <c r="A887" s="6">
        <v>100551758</v>
      </c>
      <c r="B887" s="6" t="s">
        <v>806</v>
      </c>
      <c r="C887" s="6">
        <v>27</v>
      </c>
      <c r="D887" s="6">
        <v>23.16</v>
      </c>
      <c r="E887" s="6">
        <v>9</v>
      </c>
    </row>
    <row r="888" spans="1:5" x14ac:dyDescent="0.25">
      <c r="B888" s="6" t="s">
        <v>4267</v>
      </c>
    </row>
    <row r="889" spans="1:5" x14ac:dyDescent="0.25">
      <c r="A889" s="6">
        <v>24491</v>
      </c>
      <c r="B889" s="6" t="s">
        <v>807</v>
      </c>
      <c r="C889" s="6">
        <v>6</v>
      </c>
      <c r="D889" s="6">
        <v>147.24</v>
      </c>
      <c r="E889" s="6">
        <v>6</v>
      </c>
    </row>
    <row r="890" spans="1:5" x14ac:dyDescent="0.25">
      <c r="A890" s="6">
        <v>58352</v>
      </c>
      <c r="B890" s="6" t="s">
        <v>808</v>
      </c>
      <c r="C890" s="6">
        <v>6</v>
      </c>
      <c r="D890" s="6">
        <v>147.24</v>
      </c>
      <c r="E890" s="6">
        <v>6</v>
      </c>
    </row>
    <row r="891" spans="1:5" x14ac:dyDescent="0.25">
      <c r="A891" s="6">
        <v>1718</v>
      </c>
      <c r="B891" s="6" t="s">
        <v>809</v>
      </c>
      <c r="C891" s="6">
        <v>6</v>
      </c>
      <c r="D891" s="6">
        <v>147.24</v>
      </c>
      <c r="E891" s="6">
        <v>6</v>
      </c>
    </row>
    <row r="892" spans="1:5" x14ac:dyDescent="0.25">
      <c r="A892" s="6">
        <v>23539</v>
      </c>
      <c r="B892" s="6" t="s">
        <v>810</v>
      </c>
      <c r="C892" s="6">
        <v>12</v>
      </c>
      <c r="D892" s="6">
        <v>79.88</v>
      </c>
      <c r="E892" s="6">
        <v>6</v>
      </c>
    </row>
    <row r="893" spans="1:5" x14ac:dyDescent="0.25">
      <c r="A893" s="6">
        <v>100546319</v>
      </c>
      <c r="B893" s="6" t="s">
        <v>811</v>
      </c>
      <c r="C893" s="6">
        <v>12</v>
      </c>
      <c r="D893" s="6">
        <v>76.56</v>
      </c>
      <c r="E893" s="6">
        <v>6</v>
      </c>
    </row>
    <row r="894" spans="1:5" x14ac:dyDescent="0.25">
      <c r="A894" s="6">
        <v>100546320</v>
      </c>
      <c r="B894" s="6" t="s">
        <v>812</v>
      </c>
      <c r="C894" s="6">
        <v>6</v>
      </c>
      <c r="D894" s="6">
        <v>147.24</v>
      </c>
      <c r="E894" s="6">
        <v>6</v>
      </c>
    </row>
    <row r="895" spans="1:5" x14ac:dyDescent="0.25">
      <c r="A895" s="6">
        <v>31637</v>
      </c>
      <c r="B895" s="6" t="s">
        <v>813</v>
      </c>
      <c r="C895" s="6">
        <v>12</v>
      </c>
      <c r="D895" s="6">
        <v>119.04</v>
      </c>
      <c r="E895" s="6">
        <v>12</v>
      </c>
    </row>
    <row r="896" spans="1:5" x14ac:dyDescent="0.25">
      <c r="B896" s="6" t="s">
        <v>4268</v>
      </c>
    </row>
    <row r="897" spans="1:5" x14ac:dyDescent="0.25">
      <c r="A897" s="6">
        <v>100544947</v>
      </c>
      <c r="B897" s="6" t="s">
        <v>814</v>
      </c>
      <c r="C897" s="6">
        <v>12</v>
      </c>
      <c r="D897" s="6">
        <v>50.26</v>
      </c>
      <c r="E897" s="6">
        <v>6</v>
      </c>
    </row>
    <row r="898" spans="1:5" x14ac:dyDescent="0.25">
      <c r="B898" s="6" t="s">
        <v>4207</v>
      </c>
    </row>
    <row r="899" spans="1:5" x14ac:dyDescent="0.25">
      <c r="A899" s="6">
        <v>16749</v>
      </c>
      <c r="B899" s="6" t="s">
        <v>815</v>
      </c>
      <c r="C899" s="6">
        <v>8</v>
      </c>
      <c r="D899" s="6">
        <v>105.37</v>
      </c>
      <c r="E899" s="6">
        <v>4</v>
      </c>
    </row>
    <row r="900" spans="1:5" x14ac:dyDescent="0.25">
      <c r="A900" s="6">
        <v>25985</v>
      </c>
      <c r="B900" s="6" t="s">
        <v>816</v>
      </c>
      <c r="C900" s="6">
        <v>12</v>
      </c>
      <c r="D900" s="6">
        <v>90</v>
      </c>
      <c r="E900" s="6">
        <v>6</v>
      </c>
    </row>
    <row r="901" spans="1:5" x14ac:dyDescent="0.25">
      <c r="B901" s="6" t="s">
        <v>817</v>
      </c>
    </row>
    <row r="902" spans="1:5" x14ac:dyDescent="0.25">
      <c r="A902" s="6">
        <v>100464937</v>
      </c>
      <c r="B902" s="6" t="s">
        <v>818</v>
      </c>
      <c r="C902" s="6">
        <v>27</v>
      </c>
      <c r="D902" s="6">
        <v>17.75</v>
      </c>
      <c r="E902" s="6">
        <v>9</v>
      </c>
    </row>
    <row r="903" spans="1:5" x14ac:dyDescent="0.25">
      <c r="A903" s="6">
        <v>100530623</v>
      </c>
      <c r="B903" s="6" t="s">
        <v>819</v>
      </c>
      <c r="C903" s="6">
        <v>6</v>
      </c>
      <c r="D903" s="6">
        <v>110.17</v>
      </c>
      <c r="E903" s="6">
        <v>6</v>
      </c>
    </row>
    <row r="904" spans="1:5" x14ac:dyDescent="0.25">
      <c r="A904" s="6">
        <v>100464961</v>
      </c>
      <c r="B904" s="6" t="s">
        <v>820</v>
      </c>
      <c r="C904" s="6">
        <v>6</v>
      </c>
      <c r="D904" s="6">
        <v>110.17</v>
      </c>
      <c r="E904" s="6">
        <v>3</v>
      </c>
    </row>
    <row r="905" spans="1:5" x14ac:dyDescent="0.25">
      <c r="A905" s="6">
        <v>100464953</v>
      </c>
      <c r="B905" s="6" t="s">
        <v>821</v>
      </c>
      <c r="C905" s="6">
        <v>6</v>
      </c>
      <c r="D905" s="6">
        <v>110.17</v>
      </c>
      <c r="E905" s="6">
        <v>6</v>
      </c>
    </row>
    <row r="906" spans="1:5" x14ac:dyDescent="0.25">
      <c r="A906" s="6">
        <v>6812</v>
      </c>
      <c r="B906" s="6" t="s">
        <v>822</v>
      </c>
      <c r="C906" s="6">
        <v>12</v>
      </c>
      <c r="D906" s="6">
        <v>106.51</v>
      </c>
      <c r="E906" s="6">
        <v>3</v>
      </c>
    </row>
    <row r="907" spans="1:5" x14ac:dyDescent="0.25">
      <c r="A907" s="6">
        <v>100553892</v>
      </c>
      <c r="B907" s="6" t="s">
        <v>823</v>
      </c>
      <c r="C907" s="6">
        <v>6</v>
      </c>
      <c r="D907" s="6">
        <v>110.17</v>
      </c>
      <c r="E907" s="6">
        <v>6</v>
      </c>
    </row>
    <row r="908" spans="1:5" x14ac:dyDescent="0.25">
      <c r="A908" s="6">
        <v>100530607</v>
      </c>
      <c r="B908" s="6" t="s">
        <v>824</v>
      </c>
      <c r="C908" s="6">
        <v>6</v>
      </c>
      <c r="D908" s="6">
        <v>110.17</v>
      </c>
      <c r="E908" s="6">
        <v>3</v>
      </c>
    </row>
    <row r="909" spans="1:5" x14ac:dyDescent="0.25">
      <c r="A909" s="6">
        <v>6837</v>
      </c>
      <c r="B909" s="6" t="s">
        <v>825</v>
      </c>
      <c r="C909" s="6">
        <v>6</v>
      </c>
      <c r="D909" s="6">
        <v>110.17</v>
      </c>
      <c r="E909" s="6">
        <v>6</v>
      </c>
    </row>
    <row r="910" spans="1:5" x14ac:dyDescent="0.25">
      <c r="B910" s="6" t="s">
        <v>826</v>
      </c>
    </row>
    <row r="911" spans="1:5" x14ac:dyDescent="0.25">
      <c r="A911" s="6">
        <v>100458140</v>
      </c>
      <c r="B911" s="6" t="s">
        <v>827</v>
      </c>
      <c r="C911" s="6">
        <v>18</v>
      </c>
      <c r="D911" s="6">
        <v>13.44</v>
      </c>
      <c r="E911" s="6">
        <v>9</v>
      </c>
    </row>
    <row r="912" spans="1:5" x14ac:dyDescent="0.25">
      <c r="A912" s="6">
        <v>100458166</v>
      </c>
      <c r="B912" s="6" t="s">
        <v>828</v>
      </c>
      <c r="C912" s="6">
        <v>12</v>
      </c>
      <c r="D912" s="6">
        <v>44.9</v>
      </c>
      <c r="E912" s="6">
        <v>6</v>
      </c>
    </row>
    <row r="913" spans="1:5" x14ac:dyDescent="0.25">
      <c r="A913" s="6">
        <v>100458203</v>
      </c>
      <c r="B913" s="6" t="s">
        <v>829</v>
      </c>
      <c r="C913" s="6">
        <v>6</v>
      </c>
      <c r="D913" s="6">
        <v>86.1</v>
      </c>
      <c r="E913" s="6">
        <v>3</v>
      </c>
    </row>
    <row r="914" spans="1:5" x14ac:dyDescent="0.25">
      <c r="A914" s="6">
        <v>100458182</v>
      </c>
      <c r="B914" s="6" t="s">
        <v>830</v>
      </c>
      <c r="C914" s="6">
        <v>12</v>
      </c>
      <c r="D914" s="6">
        <v>44.9</v>
      </c>
      <c r="E914" s="6">
        <v>6</v>
      </c>
    </row>
    <row r="915" spans="1:5" x14ac:dyDescent="0.25">
      <c r="A915" s="6">
        <v>100458191</v>
      </c>
      <c r="B915" s="6" t="s">
        <v>831</v>
      </c>
      <c r="C915" s="6">
        <v>6</v>
      </c>
      <c r="D915" s="6">
        <v>86.1</v>
      </c>
      <c r="E915" s="6">
        <v>3</v>
      </c>
    </row>
    <row r="916" spans="1:5" x14ac:dyDescent="0.25">
      <c r="A916" s="6">
        <v>100458174</v>
      </c>
      <c r="B916" s="6" t="s">
        <v>832</v>
      </c>
      <c r="C916" s="6">
        <v>12</v>
      </c>
      <c r="D916" s="6">
        <v>44.9</v>
      </c>
      <c r="E916" s="6">
        <v>6</v>
      </c>
    </row>
    <row r="917" spans="1:5" x14ac:dyDescent="0.25">
      <c r="A917" s="6">
        <v>100458158</v>
      </c>
      <c r="B917" s="6" t="s">
        <v>833</v>
      </c>
      <c r="C917" s="6">
        <v>12</v>
      </c>
      <c r="D917" s="6">
        <v>44.9</v>
      </c>
      <c r="E917" s="6">
        <v>6</v>
      </c>
    </row>
    <row r="918" spans="1:5" x14ac:dyDescent="0.25">
      <c r="A918" s="6">
        <v>100458211</v>
      </c>
      <c r="B918" s="6" t="s">
        <v>834</v>
      </c>
      <c r="C918" s="6">
        <v>6</v>
      </c>
      <c r="D918" s="6">
        <v>86.1</v>
      </c>
      <c r="E918" s="6">
        <v>3</v>
      </c>
    </row>
    <row r="919" spans="1:5" x14ac:dyDescent="0.25">
      <c r="A919" s="6">
        <v>100458131</v>
      </c>
      <c r="B919" s="6" t="s">
        <v>835</v>
      </c>
      <c r="C919" s="6">
        <v>18</v>
      </c>
      <c r="D919" s="6">
        <v>13.44</v>
      </c>
      <c r="E919" s="6">
        <v>9</v>
      </c>
    </row>
    <row r="920" spans="1:5" x14ac:dyDescent="0.25">
      <c r="B920" s="6" t="s">
        <v>836</v>
      </c>
    </row>
    <row r="921" spans="1:5" x14ac:dyDescent="0.25">
      <c r="A921" s="6">
        <v>100549209</v>
      </c>
      <c r="B921" s="6" t="s">
        <v>837</v>
      </c>
      <c r="C921" s="6">
        <v>12</v>
      </c>
      <c r="D921" s="6">
        <v>57.96</v>
      </c>
      <c r="E921" s="6">
        <v>6</v>
      </c>
    </row>
    <row r="922" spans="1:5" x14ac:dyDescent="0.25">
      <c r="A922" s="6">
        <v>100549210</v>
      </c>
      <c r="B922" s="6" t="s">
        <v>838</v>
      </c>
      <c r="C922" s="6">
        <v>12</v>
      </c>
      <c r="D922" s="6">
        <v>57.96</v>
      </c>
      <c r="E922" s="6">
        <v>6</v>
      </c>
    </row>
    <row r="923" spans="1:5" x14ac:dyDescent="0.25">
      <c r="A923" s="6">
        <v>100549208</v>
      </c>
      <c r="B923" s="6" t="s">
        <v>839</v>
      </c>
      <c r="C923" s="6">
        <v>12</v>
      </c>
      <c r="D923" s="6">
        <v>57.96</v>
      </c>
      <c r="E923" s="6">
        <v>6</v>
      </c>
    </row>
    <row r="924" spans="1:5" x14ac:dyDescent="0.25">
      <c r="A924" s="6">
        <v>100528751</v>
      </c>
      <c r="B924" s="6" t="s">
        <v>840</v>
      </c>
      <c r="C924" s="6">
        <v>12</v>
      </c>
      <c r="D924" s="6">
        <v>58.22</v>
      </c>
      <c r="E924" s="6">
        <v>6</v>
      </c>
    </row>
    <row r="925" spans="1:5" x14ac:dyDescent="0.25">
      <c r="A925" s="6">
        <v>100528742</v>
      </c>
      <c r="B925" s="6" t="s">
        <v>841</v>
      </c>
      <c r="C925" s="6">
        <v>12</v>
      </c>
      <c r="D925" s="6">
        <v>58.22</v>
      </c>
      <c r="E925" s="6">
        <v>6</v>
      </c>
    </row>
    <row r="926" spans="1:5" x14ac:dyDescent="0.25">
      <c r="A926" s="6">
        <v>100549207</v>
      </c>
      <c r="B926" s="6" t="s">
        <v>842</v>
      </c>
      <c r="C926" s="6">
        <v>12</v>
      </c>
      <c r="D926" s="6">
        <v>57.96</v>
      </c>
      <c r="E926" s="6">
        <v>6</v>
      </c>
    </row>
    <row r="927" spans="1:5" x14ac:dyDescent="0.25">
      <c r="A927" s="6">
        <v>100434025</v>
      </c>
      <c r="B927" s="6" t="s">
        <v>843</v>
      </c>
      <c r="C927" s="6">
        <v>18</v>
      </c>
      <c r="D927" s="6">
        <v>17.329999999999998</v>
      </c>
      <c r="E927" s="6">
        <v>9</v>
      </c>
    </row>
    <row r="928" spans="1:5" x14ac:dyDescent="0.25">
      <c r="A928" s="6">
        <v>100544120</v>
      </c>
      <c r="B928" s="6" t="s">
        <v>844</v>
      </c>
      <c r="C928" s="6">
        <v>18</v>
      </c>
      <c r="D928" s="6">
        <v>17.329999999999998</v>
      </c>
      <c r="E928" s="6">
        <v>9</v>
      </c>
    </row>
    <row r="929" spans="1:5" x14ac:dyDescent="0.25">
      <c r="A929" s="6">
        <v>100427511</v>
      </c>
      <c r="B929" s="6" t="s">
        <v>845</v>
      </c>
      <c r="C929" s="6">
        <v>12</v>
      </c>
      <c r="D929" s="6">
        <v>50.85</v>
      </c>
      <c r="E929" s="6">
        <v>6</v>
      </c>
    </row>
    <row r="930" spans="1:5" x14ac:dyDescent="0.25">
      <c r="A930" s="6">
        <v>100435407</v>
      </c>
      <c r="B930" s="6" t="s">
        <v>846</v>
      </c>
      <c r="C930" s="6">
        <v>12</v>
      </c>
      <c r="D930" s="6">
        <v>50.85</v>
      </c>
      <c r="E930" s="6">
        <v>6</v>
      </c>
    </row>
    <row r="931" spans="1:5" x14ac:dyDescent="0.25">
      <c r="A931" s="6">
        <v>100435415</v>
      </c>
      <c r="B931" s="6" t="s">
        <v>847</v>
      </c>
      <c r="C931" s="6">
        <v>12</v>
      </c>
      <c r="D931" s="6">
        <v>50.85</v>
      </c>
      <c r="E931" s="6">
        <v>1</v>
      </c>
    </row>
    <row r="932" spans="1:5" x14ac:dyDescent="0.25">
      <c r="A932" s="6">
        <v>100427520</v>
      </c>
      <c r="B932" s="6" t="s">
        <v>848</v>
      </c>
      <c r="C932" s="6">
        <v>12</v>
      </c>
      <c r="D932" s="6">
        <v>50.85</v>
      </c>
      <c r="E932" s="6">
        <v>6</v>
      </c>
    </row>
    <row r="933" spans="1:5" x14ac:dyDescent="0.25">
      <c r="A933" s="6">
        <v>100431705</v>
      </c>
      <c r="B933" s="6" t="s">
        <v>849</v>
      </c>
      <c r="C933" s="6">
        <v>6</v>
      </c>
      <c r="D933" s="6">
        <v>95.79</v>
      </c>
      <c r="E933" s="6">
        <v>6</v>
      </c>
    </row>
    <row r="934" spans="1:5" x14ac:dyDescent="0.25">
      <c r="A934" s="6">
        <v>100549356</v>
      </c>
      <c r="B934" s="6" t="s">
        <v>850</v>
      </c>
      <c r="C934" s="6">
        <v>6</v>
      </c>
      <c r="D934" s="6">
        <v>95.79</v>
      </c>
      <c r="E934" s="6">
        <v>6</v>
      </c>
    </row>
    <row r="935" spans="1:5" x14ac:dyDescent="0.25">
      <c r="A935" s="6">
        <v>100431730</v>
      </c>
      <c r="B935" s="6" t="s">
        <v>851</v>
      </c>
      <c r="C935" s="6">
        <v>6</v>
      </c>
      <c r="D935" s="6">
        <v>95.79</v>
      </c>
      <c r="E935" s="6">
        <v>6</v>
      </c>
    </row>
    <row r="936" spans="1:5" x14ac:dyDescent="0.25">
      <c r="B936" s="6" t="s">
        <v>852</v>
      </c>
    </row>
    <row r="937" spans="1:5" x14ac:dyDescent="0.25">
      <c r="B937" s="6" t="s">
        <v>4243</v>
      </c>
    </row>
    <row r="938" spans="1:5" x14ac:dyDescent="0.25">
      <c r="A938" s="6">
        <v>100543420</v>
      </c>
      <c r="B938" s="6" t="s">
        <v>853</v>
      </c>
      <c r="C938" s="6">
        <v>12</v>
      </c>
      <c r="D938" s="6">
        <v>137.91999999999999</v>
      </c>
      <c r="E938" s="6">
        <v>1</v>
      </c>
    </row>
    <row r="939" spans="1:5" x14ac:dyDescent="0.25">
      <c r="B939" s="6" t="s">
        <v>4207</v>
      </c>
    </row>
    <row r="940" spans="1:5" x14ac:dyDescent="0.25">
      <c r="A940" s="6">
        <v>7282</v>
      </c>
      <c r="B940" s="6" t="s">
        <v>854</v>
      </c>
      <c r="C940" s="6">
        <v>24</v>
      </c>
      <c r="D940" s="6">
        <v>75.569999999999993</v>
      </c>
      <c r="E940" s="6">
        <v>3</v>
      </c>
    </row>
    <row r="941" spans="1:5" x14ac:dyDescent="0.25">
      <c r="A941" s="6">
        <v>35208</v>
      </c>
      <c r="B941" s="6" t="s">
        <v>855</v>
      </c>
      <c r="C941" s="6">
        <v>50</v>
      </c>
      <c r="D941" s="6">
        <v>9.5</v>
      </c>
      <c r="E941" s="6">
        <v>50</v>
      </c>
    </row>
    <row r="942" spans="1:5" x14ac:dyDescent="0.25">
      <c r="A942" s="6">
        <v>100548756</v>
      </c>
      <c r="B942" s="6" t="s">
        <v>856</v>
      </c>
      <c r="C942" s="6">
        <v>30</v>
      </c>
      <c r="D942" s="6">
        <v>69.900000000000006</v>
      </c>
      <c r="E942" s="6">
        <v>5</v>
      </c>
    </row>
    <row r="943" spans="1:5" x14ac:dyDescent="0.25">
      <c r="A943" s="6">
        <v>10161</v>
      </c>
      <c r="B943" s="6" t="s">
        <v>857</v>
      </c>
      <c r="C943" s="6">
        <v>150</v>
      </c>
      <c r="D943" s="6">
        <v>89.9</v>
      </c>
      <c r="E943" s="6">
        <v>1</v>
      </c>
    </row>
    <row r="944" spans="1:5" x14ac:dyDescent="0.25">
      <c r="A944" s="6">
        <v>9267</v>
      </c>
      <c r="B944" s="6" t="s">
        <v>858</v>
      </c>
      <c r="C944" s="6">
        <v>20</v>
      </c>
      <c r="D944" s="6">
        <v>78</v>
      </c>
      <c r="E944" s="6">
        <v>6</v>
      </c>
    </row>
    <row r="945" spans="1:5" x14ac:dyDescent="0.25">
      <c r="A945" s="6">
        <v>100548479</v>
      </c>
      <c r="B945" s="6" t="s">
        <v>859</v>
      </c>
      <c r="C945" s="6">
        <v>33</v>
      </c>
      <c r="D945" s="6">
        <v>32.49</v>
      </c>
      <c r="E945" s="6">
        <v>11</v>
      </c>
    </row>
    <row r="946" spans="1:5" x14ac:dyDescent="0.25">
      <c r="A946" s="6">
        <v>100548241</v>
      </c>
      <c r="B946" s="6" t="s">
        <v>860</v>
      </c>
      <c r="C946" s="6">
        <v>15</v>
      </c>
      <c r="D946" s="6">
        <v>70.510000000000005</v>
      </c>
      <c r="E946" s="6">
        <v>3</v>
      </c>
    </row>
    <row r="947" spans="1:5" x14ac:dyDescent="0.25">
      <c r="B947" s="6" t="s">
        <v>861</v>
      </c>
    </row>
    <row r="948" spans="1:5" x14ac:dyDescent="0.25">
      <c r="B948" s="6" t="s">
        <v>862</v>
      </c>
    </row>
    <row r="949" spans="1:5" x14ac:dyDescent="0.25">
      <c r="A949" s="6">
        <v>100543393</v>
      </c>
      <c r="B949" s="6" t="s">
        <v>863</v>
      </c>
      <c r="C949" s="6">
        <v>45</v>
      </c>
      <c r="D949" s="6">
        <v>179.4</v>
      </c>
      <c r="E949" s="6">
        <v>10</v>
      </c>
    </row>
    <row r="950" spans="1:5" x14ac:dyDescent="0.25">
      <c r="A950" s="6">
        <v>100568891</v>
      </c>
      <c r="B950" s="6" t="s">
        <v>864</v>
      </c>
      <c r="C950" s="6">
        <v>27</v>
      </c>
      <c r="D950" s="6">
        <v>372.6</v>
      </c>
      <c r="E950" s="6">
        <v>3</v>
      </c>
    </row>
    <row r="951" spans="1:5" x14ac:dyDescent="0.25">
      <c r="A951" s="6">
        <v>100568883</v>
      </c>
      <c r="B951" s="6" t="s">
        <v>865</v>
      </c>
      <c r="C951" s="6">
        <v>20</v>
      </c>
      <c r="D951" s="6">
        <v>662.4</v>
      </c>
      <c r="E951" s="6">
        <v>2</v>
      </c>
    </row>
    <row r="952" spans="1:5" x14ac:dyDescent="0.25">
      <c r="B952" s="6" t="s">
        <v>866</v>
      </c>
    </row>
    <row r="953" spans="1:5" x14ac:dyDescent="0.25">
      <c r="B953" s="6" t="s">
        <v>4269</v>
      </c>
    </row>
    <row r="954" spans="1:5" x14ac:dyDescent="0.25">
      <c r="A954" s="6">
        <v>28454</v>
      </c>
      <c r="B954" s="6" t="s">
        <v>867</v>
      </c>
      <c r="C954" s="6">
        <v>24</v>
      </c>
      <c r="D954" s="6">
        <v>28.12</v>
      </c>
      <c r="E954" s="6">
        <v>24</v>
      </c>
    </row>
    <row r="955" spans="1:5" x14ac:dyDescent="0.25">
      <c r="A955" s="6">
        <v>28455</v>
      </c>
      <c r="B955" s="6" t="s">
        <v>868</v>
      </c>
      <c r="C955" s="6">
        <v>12</v>
      </c>
      <c r="D955" s="6">
        <v>38.590000000000003</v>
      </c>
      <c r="E955" s="6">
        <v>12</v>
      </c>
    </row>
    <row r="956" spans="1:5" x14ac:dyDescent="0.25">
      <c r="A956" s="6">
        <v>28456</v>
      </c>
      <c r="B956" s="6" t="s">
        <v>869</v>
      </c>
      <c r="C956" s="6">
        <v>6</v>
      </c>
      <c r="D956" s="6">
        <v>50.72</v>
      </c>
      <c r="E956" s="6">
        <v>6</v>
      </c>
    </row>
    <row r="957" spans="1:5" x14ac:dyDescent="0.25">
      <c r="A957" s="6">
        <v>647</v>
      </c>
      <c r="B957" s="6" t="s">
        <v>870</v>
      </c>
      <c r="C957" s="6">
        <v>24</v>
      </c>
      <c r="D957" s="6">
        <v>28.12</v>
      </c>
      <c r="E957" s="6">
        <v>24</v>
      </c>
    </row>
    <row r="958" spans="1:5" x14ac:dyDescent="0.25">
      <c r="A958" s="6">
        <v>100547069</v>
      </c>
      <c r="B958" s="6" t="s">
        <v>871</v>
      </c>
      <c r="C958" s="6">
        <v>12</v>
      </c>
      <c r="D958" s="6">
        <v>38.590000000000003</v>
      </c>
      <c r="E958" s="6">
        <v>12</v>
      </c>
    </row>
    <row r="959" spans="1:5" x14ac:dyDescent="0.25">
      <c r="B959" s="6" t="s">
        <v>4230</v>
      </c>
    </row>
    <row r="960" spans="1:5" x14ac:dyDescent="0.25">
      <c r="A960" s="6">
        <v>22509</v>
      </c>
      <c r="B960" s="6" t="s">
        <v>872</v>
      </c>
      <c r="C960" s="6">
        <v>20</v>
      </c>
      <c r="D960" s="6">
        <v>24.92</v>
      </c>
      <c r="E960" s="6">
        <v>10</v>
      </c>
    </row>
    <row r="961" spans="1:5" x14ac:dyDescent="0.25">
      <c r="A961" s="6">
        <v>22510</v>
      </c>
      <c r="B961" s="6" t="s">
        <v>873</v>
      </c>
      <c r="C961" s="6">
        <v>6</v>
      </c>
      <c r="D961" s="6">
        <v>32.61</v>
      </c>
      <c r="E961" s="6">
        <v>6</v>
      </c>
    </row>
    <row r="962" spans="1:5" x14ac:dyDescent="0.25">
      <c r="A962" s="6">
        <v>16467</v>
      </c>
      <c r="B962" s="6" t="s">
        <v>874</v>
      </c>
      <c r="C962" s="6">
        <v>6</v>
      </c>
      <c r="D962" s="6">
        <v>26.66</v>
      </c>
      <c r="E962" s="6">
        <v>6</v>
      </c>
    </row>
    <row r="963" spans="1:5" x14ac:dyDescent="0.25">
      <c r="A963" s="6">
        <v>18165</v>
      </c>
      <c r="B963" s="6" t="s">
        <v>875</v>
      </c>
      <c r="C963" s="6">
        <v>6</v>
      </c>
      <c r="D963" s="6">
        <v>23.7</v>
      </c>
      <c r="E963" s="6">
        <v>6</v>
      </c>
    </row>
    <row r="964" spans="1:5" x14ac:dyDescent="0.25">
      <c r="B964" s="6" t="s">
        <v>4270</v>
      </c>
    </row>
    <row r="965" spans="1:5" x14ac:dyDescent="0.25">
      <c r="A965" s="6">
        <f>47590</f>
        <v>47590</v>
      </c>
      <c r="B965" s="6" t="s">
        <v>876</v>
      </c>
      <c r="C965" s="6">
        <v>6</v>
      </c>
      <c r="D965" s="6">
        <v>25.38</v>
      </c>
      <c r="E965" s="6">
        <v>6</v>
      </c>
    </row>
    <row r="966" spans="1:5" x14ac:dyDescent="0.25">
      <c r="A966" s="6">
        <v>10343</v>
      </c>
      <c r="B966" s="6" t="s">
        <v>877</v>
      </c>
      <c r="C966" s="6">
        <v>6</v>
      </c>
      <c r="D966" s="6">
        <v>21.06</v>
      </c>
      <c r="E966" s="6">
        <v>6</v>
      </c>
    </row>
    <row r="967" spans="1:5" x14ac:dyDescent="0.25">
      <c r="A967" s="6">
        <v>100545821</v>
      </c>
      <c r="B967" s="6" t="s">
        <v>878</v>
      </c>
      <c r="C967" s="6">
        <v>6</v>
      </c>
      <c r="D967" s="6">
        <v>21.06</v>
      </c>
      <c r="E967" s="6">
        <v>6</v>
      </c>
    </row>
    <row r="968" spans="1:5" x14ac:dyDescent="0.25">
      <c r="B968" s="6" t="s">
        <v>4271</v>
      </c>
    </row>
    <row r="969" spans="1:5" x14ac:dyDescent="0.25">
      <c r="A969" s="6">
        <v>100494360</v>
      </c>
      <c r="B969" s="6" t="s">
        <v>879</v>
      </c>
      <c r="C969" s="6">
        <v>12</v>
      </c>
      <c r="D969" s="6">
        <v>14.26</v>
      </c>
      <c r="E969" s="6">
        <v>12</v>
      </c>
    </row>
    <row r="970" spans="1:5" x14ac:dyDescent="0.25">
      <c r="A970" s="6">
        <v>100494351</v>
      </c>
      <c r="B970" s="6" t="s">
        <v>880</v>
      </c>
      <c r="C970" s="6">
        <v>6</v>
      </c>
      <c r="D970" s="6">
        <v>24.2</v>
      </c>
      <c r="E970" s="6">
        <v>6</v>
      </c>
    </row>
    <row r="971" spans="1:5" x14ac:dyDescent="0.25">
      <c r="A971" s="6">
        <f>681</f>
        <v>681</v>
      </c>
      <c r="B971" s="6" t="s">
        <v>881</v>
      </c>
      <c r="C971" s="6">
        <v>12</v>
      </c>
      <c r="D971" s="6">
        <v>16.43</v>
      </c>
      <c r="E971" s="6">
        <v>12</v>
      </c>
    </row>
    <row r="972" spans="1:5" x14ac:dyDescent="0.25">
      <c r="A972" s="6">
        <f>21723</f>
        <v>21723</v>
      </c>
      <c r="B972" s="6" t="s">
        <v>882</v>
      </c>
      <c r="C972" s="6">
        <v>6</v>
      </c>
      <c r="D972" s="6">
        <v>27.01</v>
      </c>
      <c r="E972" s="6">
        <v>6</v>
      </c>
    </row>
    <row r="973" spans="1:5" x14ac:dyDescent="0.25">
      <c r="B973" s="6" t="s">
        <v>4272</v>
      </c>
    </row>
    <row r="974" spans="1:5" x14ac:dyDescent="0.25">
      <c r="A974" s="6">
        <v>35362</v>
      </c>
      <c r="B974" s="6" t="s">
        <v>883</v>
      </c>
      <c r="C974" s="6">
        <v>12</v>
      </c>
      <c r="D974" s="6">
        <v>13.2</v>
      </c>
      <c r="E974" s="6">
        <v>12</v>
      </c>
    </row>
    <row r="975" spans="1:5" x14ac:dyDescent="0.25">
      <c r="A975" s="6">
        <v>19049</v>
      </c>
      <c r="B975" s="6" t="s">
        <v>884</v>
      </c>
      <c r="C975" s="6">
        <v>6</v>
      </c>
      <c r="D975" s="6">
        <v>22</v>
      </c>
      <c r="E975" s="6">
        <v>6</v>
      </c>
    </row>
    <row r="976" spans="1:5" x14ac:dyDescent="0.25">
      <c r="A976" s="6">
        <v>21313</v>
      </c>
      <c r="B976" s="6" t="s">
        <v>885</v>
      </c>
      <c r="C976" s="6">
        <v>2</v>
      </c>
      <c r="D976" s="6">
        <v>41</v>
      </c>
      <c r="E976" s="6">
        <v>2</v>
      </c>
    </row>
    <row r="977" spans="1:5" x14ac:dyDescent="0.25">
      <c r="A977" s="6">
        <v>54674</v>
      </c>
      <c r="B977" s="6" t="s">
        <v>886</v>
      </c>
      <c r="C977" s="6">
        <v>12</v>
      </c>
      <c r="D977" s="6">
        <v>13.2</v>
      </c>
      <c r="E977" s="6">
        <v>12</v>
      </c>
    </row>
    <row r="978" spans="1:5" x14ac:dyDescent="0.25">
      <c r="A978" s="6">
        <v>22847</v>
      </c>
      <c r="B978" s="6" t="s">
        <v>887</v>
      </c>
      <c r="C978" s="6">
        <v>6</v>
      </c>
      <c r="D978" s="6">
        <v>22</v>
      </c>
      <c r="E978" s="6">
        <v>6</v>
      </c>
    </row>
    <row r="979" spans="1:5" x14ac:dyDescent="0.25">
      <c r="A979" s="6">
        <v>38448</v>
      </c>
      <c r="B979" s="6" t="s">
        <v>888</v>
      </c>
      <c r="C979" s="6">
        <v>12</v>
      </c>
      <c r="D979" s="6">
        <v>10.119999999999999</v>
      </c>
      <c r="E979" s="6">
        <v>12</v>
      </c>
    </row>
    <row r="980" spans="1:5" x14ac:dyDescent="0.25">
      <c r="A980" s="6">
        <v>100480865</v>
      </c>
      <c r="B980" s="6" t="s">
        <v>889</v>
      </c>
      <c r="C980" s="6">
        <v>12</v>
      </c>
      <c r="D980" s="6">
        <v>9.49</v>
      </c>
      <c r="E980" s="6">
        <v>12</v>
      </c>
    </row>
    <row r="981" spans="1:5" x14ac:dyDescent="0.25">
      <c r="A981" s="6">
        <v>100480873</v>
      </c>
      <c r="B981" s="6" t="s">
        <v>890</v>
      </c>
      <c r="C981" s="6">
        <v>12</v>
      </c>
      <c r="D981" s="6">
        <v>9.49</v>
      </c>
      <c r="E981" s="6">
        <v>12</v>
      </c>
    </row>
    <row r="982" spans="1:5" x14ac:dyDescent="0.25">
      <c r="A982" s="6">
        <v>19050</v>
      </c>
      <c r="B982" s="6" t="s">
        <v>891</v>
      </c>
      <c r="C982" s="6">
        <v>6</v>
      </c>
      <c r="D982" s="6">
        <v>12.35</v>
      </c>
      <c r="E982" s="6">
        <v>6</v>
      </c>
    </row>
    <row r="983" spans="1:5" x14ac:dyDescent="0.25">
      <c r="A983" s="6">
        <v>100467661</v>
      </c>
      <c r="B983" s="6" t="s">
        <v>892</v>
      </c>
      <c r="C983" s="6">
        <v>6</v>
      </c>
      <c r="D983" s="6">
        <v>12.35</v>
      </c>
      <c r="E983" s="6">
        <v>6</v>
      </c>
    </row>
    <row r="984" spans="1:5" x14ac:dyDescent="0.25">
      <c r="A984" s="6">
        <v>100480881</v>
      </c>
      <c r="B984" s="6" t="s">
        <v>893</v>
      </c>
      <c r="C984" s="6">
        <v>2</v>
      </c>
      <c r="D984" s="6">
        <v>28.3</v>
      </c>
      <c r="E984" s="6">
        <v>2</v>
      </c>
    </row>
    <row r="985" spans="1:5" x14ac:dyDescent="0.25">
      <c r="B985" s="6" t="s">
        <v>894</v>
      </c>
    </row>
    <row r="986" spans="1:5" x14ac:dyDescent="0.25">
      <c r="B986" s="6" t="s">
        <v>4269</v>
      </c>
    </row>
    <row r="987" spans="1:5" x14ac:dyDescent="0.25">
      <c r="A987" s="6">
        <f>100546687</f>
        <v>100546687</v>
      </c>
      <c r="B987" s="6" t="s">
        <v>895</v>
      </c>
      <c r="C987" s="6">
        <v>12</v>
      </c>
      <c r="D987" s="6">
        <v>38.590000000000003</v>
      </c>
      <c r="E987" s="6">
        <v>12</v>
      </c>
    </row>
    <row r="988" spans="1:5" x14ac:dyDescent="0.25">
      <c r="B988" s="6" t="s">
        <v>4273</v>
      </c>
    </row>
    <row r="989" spans="1:5" x14ac:dyDescent="0.25">
      <c r="A989" s="6">
        <v>100432311</v>
      </c>
      <c r="B989" s="6" t="s">
        <v>896</v>
      </c>
      <c r="C989" s="6">
        <v>12</v>
      </c>
      <c r="D989" s="6">
        <v>36.69</v>
      </c>
      <c r="E989" s="6">
        <v>12</v>
      </c>
    </row>
    <row r="990" spans="1:5" x14ac:dyDescent="0.25">
      <c r="B990" s="6" t="s">
        <v>4274</v>
      </c>
    </row>
    <row r="991" spans="1:5" x14ac:dyDescent="0.25">
      <c r="A991" s="6">
        <v>100543034</v>
      </c>
      <c r="B991" s="6" t="s">
        <v>897</v>
      </c>
      <c r="C991" s="6">
        <v>12</v>
      </c>
      <c r="D991" s="6">
        <v>29.9</v>
      </c>
      <c r="E991" s="6">
        <v>12</v>
      </c>
    </row>
    <row r="992" spans="1:5" x14ac:dyDescent="0.25">
      <c r="A992" s="6">
        <v>100543035</v>
      </c>
      <c r="B992" s="6" t="s">
        <v>898</v>
      </c>
      <c r="C992" s="6">
        <v>12</v>
      </c>
      <c r="D992" s="6">
        <v>29.9</v>
      </c>
      <c r="E992" s="6">
        <v>12</v>
      </c>
    </row>
    <row r="993" spans="1:5" x14ac:dyDescent="0.25">
      <c r="B993" s="6" t="s">
        <v>4230</v>
      </c>
    </row>
    <row r="994" spans="1:5" x14ac:dyDescent="0.25">
      <c r="A994" s="6">
        <v>16332</v>
      </c>
      <c r="B994" s="6" t="s">
        <v>899</v>
      </c>
      <c r="C994" s="6">
        <v>20</v>
      </c>
      <c r="D994" s="6">
        <v>29.42</v>
      </c>
      <c r="E994" s="6">
        <v>20</v>
      </c>
    </row>
    <row r="995" spans="1:5" x14ac:dyDescent="0.25">
      <c r="A995" s="6">
        <v>16337</v>
      </c>
      <c r="B995" s="6" t="s">
        <v>900</v>
      </c>
      <c r="C995" s="6">
        <v>6</v>
      </c>
      <c r="D995" s="6">
        <v>39.15</v>
      </c>
      <c r="E995" s="6">
        <v>6</v>
      </c>
    </row>
    <row r="996" spans="1:5" x14ac:dyDescent="0.25">
      <c r="A996" s="6">
        <v>136276</v>
      </c>
      <c r="B996" s="6" t="s">
        <v>901</v>
      </c>
      <c r="C996" s="6">
        <v>20</v>
      </c>
      <c r="D996" s="6">
        <v>33.72</v>
      </c>
      <c r="E996" s="6">
        <v>10</v>
      </c>
    </row>
    <row r="997" spans="1:5" x14ac:dyDescent="0.25">
      <c r="A997" s="6">
        <v>136275</v>
      </c>
      <c r="B997" s="6" t="s">
        <v>902</v>
      </c>
      <c r="C997" s="6">
        <v>20</v>
      </c>
      <c r="D997" s="6">
        <v>33.19</v>
      </c>
      <c r="E997" s="6">
        <v>10</v>
      </c>
    </row>
    <row r="998" spans="1:5" x14ac:dyDescent="0.25">
      <c r="A998" s="6">
        <v>136271</v>
      </c>
      <c r="B998" s="6" t="s">
        <v>903</v>
      </c>
      <c r="C998" s="6">
        <v>20</v>
      </c>
      <c r="D998" s="6">
        <v>33.72</v>
      </c>
      <c r="E998" s="6">
        <v>10</v>
      </c>
    </row>
    <row r="999" spans="1:5" x14ac:dyDescent="0.25">
      <c r="A999" s="6">
        <f>50565</f>
        <v>50565</v>
      </c>
      <c r="B999" s="6" t="s">
        <v>904</v>
      </c>
      <c r="C999" s="6">
        <v>6</v>
      </c>
      <c r="D999" s="6">
        <v>43.76</v>
      </c>
      <c r="E999" s="6">
        <v>6</v>
      </c>
    </row>
    <row r="1000" spans="1:5" x14ac:dyDescent="0.25">
      <c r="A1000" s="6">
        <f>50570</f>
        <v>50570</v>
      </c>
      <c r="B1000" s="6" t="s">
        <v>905</v>
      </c>
      <c r="C1000" s="6">
        <v>6</v>
      </c>
      <c r="D1000" s="6">
        <v>43.76</v>
      </c>
      <c r="E1000" s="6">
        <v>6</v>
      </c>
    </row>
    <row r="1001" spans="1:5" x14ac:dyDescent="0.25">
      <c r="A1001" s="6">
        <v>100538369</v>
      </c>
      <c r="B1001" s="6" t="s">
        <v>906</v>
      </c>
      <c r="C1001" s="6">
        <v>12</v>
      </c>
      <c r="D1001" s="6">
        <v>30.9</v>
      </c>
      <c r="E1001" s="6">
        <v>12</v>
      </c>
    </row>
    <row r="1002" spans="1:5" x14ac:dyDescent="0.25">
      <c r="A1002" s="6">
        <v>100538351</v>
      </c>
      <c r="B1002" s="6" t="s">
        <v>907</v>
      </c>
      <c r="C1002" s="6">
        <v>12</v>
      </c>
      <c r="D1002" s="6">
        <v>30.9</v>
      </c>
      <c r="E1002" s="6">
        <v>12</v>
      </c>
    </row>
    <row r="1003" spans="1:5" x14ac:dyDescent="0.25">
      <c r="A1003" s="6">
        <v>100538342</v>
      </c>
      <c r="B1003" s="6" t="s">
        <v>908</v>
      </c>
      <c r="C1003" s="6">
        <v>12</v>
      </c>
      <c r="D1003" s="6">
        <v>30.9</v>
      </c>
      <c r="E1003" s="6">
        <v>12</v>
      </c>
    </row>
    <row r="1004" spans="1:5" x14ac:dyDescent="0.25">
      <c r="A1004" s="6">
        <v>16333</v>
      </c>
      <c r="B1004" s="6" t="s">
        <v>909</v>
      </c>
      <c r="C1004" s="6">
        <v>20</v>
      </c>
      <c r="D1004" s="6">
        <v>29.42</v>
      </c>
      <c r="E1004" s="6">
        <v>10</v>
      </c>
    </row>
    <row r="1005" spans="1:5" x14ac:dyDescent="0.25">
      <c r="A1005" s="6">
        <v>24280</v>
      </c>
      <c r="B1005" s="6" t="s">
        <v>910</v>
      </c>
      <c r="C1005" s="6">
        <v>6</v>
      </c>
      <c r="D1005" s="6">
        <v>39.15</v>
      </c>
      <c r="E1005" s="6">
        <v>6</v>
      </c>
    </row>
    <row r="1006" spans="1:5" x14ac:dyDescent="0.25">
      <c r="A1006" s="6">
        <v>100452039</v>
      </c>
      <c r="B1006" s="6" t="s">
        <v>911</v>
      </c>
      <c r="C1006" s="6">
        <v>6</v>
      </c>
      <c r="D1006" s="6">
        <v>53.31</v>
      </c>
      <c r="E1006" s="6">
        <v>6</v>
      </c>
    </row>
    <row r="1007" spans="1:5" x14ac:dyDescent="0.25">
      <c r="A1007" s="6">
        <v>22506</v>
      </c>
      <c r="B1007" s="6" t="s">
        <v>912</v>
      </c>
      <c r="C1007" s="6">
        <v>20</v>
      </c>
      <c r="D1007" s="6">
        <v>32.11</v>
      </c>
      <c r="E1007" s="6">
        <v>10</v>
      </c>
    </row>
    <row r="1008" spans="1:5" x14ac:dyDescent="0.25">
      <c r="A1008" s="6">
        <v>100550682</v>
      </c>
      <c r="B1008" s="6" t="s">
        <v>913</v>
      </c>
      <c r="C1008" s="6">
        <v>6</v>
      </c>
      <c r="D1008" s="6">
        <v>38.520000000000003</v>
      </c>
      <c r="E1008" s="6">
        <v>6</v>
      </c>
    </row>
    <row r="1009" spans="1:5" x14ac:dyDescent="0.25">
      <c r="A1009" s="6">
        <v>100550684</v>
      </c>
      <c r="B1009" s="6" t="s">
        <v>914</v>
      </c>
      <c r="C1009" s="6">
        <v>6</v>
      </c>
      <c r="D1009" s="6">
        <v>48.57</v>
      </c>
      <c r="E1009" s="6">
        <v>6</v>
      </c>
    </row>
    <row r="1010" spans="1:5" x14ac:dyDescent="0.25">
      <c r="A1010" s="6">
        <v>16338</v>
      </c>
      <c r="B1010" s="6" t="s">
        <v>915</v>
      </c>
      <c r="C1010" s="6">
        <v>6</v>
      </c>
      <c r="D1010" s="6">
        <v>39.15</v>
      </c>
      <c r="E1010" s="6">
        <v>6</v>
      </c>
    </row>
    <row r="1011" spans="1:5" x14ac:dyDescent="0.25">
      <c r="A1011" s="6">
        <v>16334</v>
      </c>
      <c r="B1011" s="6" t="s">
        <v>916</v>
      </c>
      <c r="C1011" s="6">
        <v>20</v>
      </c>
      <c r="D1011" s="6">
        <v>29.42</v>
      </c>
      <c r="E1011" s="6">
        <v>20</v>
      </c>
    </row>
    <row r="1012" spans="1:5" x14ac:dyDescent="0.25">
      <c r="A1012" s="6">
        <v>16339</v>
      </c>
      <c r="B1012" s="6" t="s">
        <v>917</v>
      </c>
      <c r="C1012" s="6">
        <v>6</v>
      </c>
      <c r="D1012" s="6">
        <v>39.15</v>
      </c>
      <c r="E1012" s="6">
        <v>6</v>
      </c>
    </row>
    <row r="1013" spans="1:5" x14ac:dyDescent="0.25">
      <c r="B1013" s="6" t="s">
        <v>4270</v>
      </c>
    </row>
    <row r="1014" spans="1:5" x14ac:dyDescent="0.25">
      <c r="A1014" s="6">
        <v>58936</v>
      </c>
      <c r="B1014" s="6" t="s">
        <v>918</v>
      </c>
      <c r="C1014" s="6">
        <v>12</v>
      </c>
      <c r="D1014" s="6">
        <v>21.1</v>
      </c>
      <c r="E1014" s="6">
        <v>12</v>
      </c>
    </row>
    <row r="1015" spans="1:5" x14ac:dyDescent="0.25">
      <c r="A1015" s="6">
        <f>47589</f>
        <v>47589</v>
      </c>
      <c r="B1015" s="6" t="s">
        <v>919</v>
      </c>
      <c r="C1015" s="6">
        <v>6</v>
      </c>
      <c r="D1015" s="6">
        <v>36.71</v>
      </c>
      <c r="E1015" s="6">
        <v>6</v>
      </c>
    </row>
    <row r="1016" spans="1:5" x14ac:dyDescent="0.25">
      <c r="A1016" s="6">
        <v>151968</v>
      </c>
      <c r="B1016" s="6" t="s">
        <v>920</v>
      </c>
      <c r="C1016" s="6">
        <v>6</v>
      </c>
      <c r="D1016" s="6">
        <v>36.71</v>
      </c>
      <c r="E1016" s="6">
        <v>6</v>
      </c>
    </row>
    <row r="1017" spans="1:5" x14ac:dyDescent="0.25">
      <c r="A1017" s="6">
        <v>15140</v>
      </c>
      <c r="B1017" s="6" t="s">
        <v>921</v>
      </c>
      <c r="C1017" s="6">
        <v>6</v>
      </c>
      <c r="D1017" s="6">
        <v>36.71</v>
      </c>
      <c r="E1017" s="6">
        <v>6</v>
      </c>
    </row>
    <row r="1018" spans="1:5" x14ac:dyDescent="0.25">
      <c r="A1018" s="6">
        <f>17078</f>
        <v>17078</v>
      </c>
      <c r="B1018" s="6" t="s">
        <v>922</v>
      </c>
      <c r="C1018" s="6">
        <v>6</v>
      </c>
      <c r="D1018" s="6">
        <v>36.71</v>
      </c>
      <c r="E1018" s="6">
        <v>6</v>
      </c>
    </row>
    <row r="1019" spans="1:5" x14ac:dyDescent="0.25">
      <c r="B1019" s="6" t="s">
        <v>4275</v>
      </c>
    </row>
    <row r="1020" spans="1:5" x14ac:dyDescent="0.25">
      <c r="A1020" s="6">
        <v>10566</v>
      </c>
      <c r="B1020" s="6" t="s">
        <v>923</v>
      </c>
      <c r="C1020" s="6">
        <v>6</v>
      </c>
      <c r="D1020" s="6">
        <v>18.98</v>
      </c>
      <c r="E1020" s="6">
        <v>6</v>
      </c>
    </row>
    <row r="1021" spans="1:5" x14ac:dyDescent="0.25">
      <c r="A1021" s="6">
        <v>10216</v>
      </c>
      <c r="B1021" s="6" t="s">
        <v>924</v>
      </c>
      <c r="C1021" s="6">
        <v>6</v>
      </c>
      <c r="D1021" s="6">
        <v>18.98</v>
      </c>
      <c r="E1021" s="6">
        <v>6</v>
      </c>
    </row>
    <row r="1022" spans="1:5" x14ac:dyDescent="0.25">
      <c r="A1022" s="6">
        <v>10219</v>
      </c>
      <c r="B1022" s="6" t="s">
        <v>925</v>
      </c>
      <c r="C1022" s="6">
        <v>6</v>
      </c>
      <c r="D1022" s="6">
        <v>18.98</v>
      </c>
      <c r="E1022" s="6">
        <v>6</v>
      </c>
    </row>
    <row r="1023" spans="1:5" x14ac:dyDescent="0.25">
      <c r="A1023" s="6">
        <v>10222</v>
      </c>
      <c r="B1023" s="6" t="s">
        <v>926</v>
      </c>
      <c r="C1023" s="6">
        <v>6</v>
      </c>
      <c r="D1023" s="6">
        <v>18.98</v>
      </c>
      <c r="E1023" s="6">
        <v>6</v>
      </c>
    </row>
    <row r="1024" spans="1:5" x14ac:dyDescent="0.25">
      <c r="A1024" s="6">
        <v>26829</v>
      </c>
      <c r="B1024" s="6" t="s">
        <v>927</v>
      </c>
      <c r="C1024" s="6">
        <v>12</v>
      </c>
      <c r="D1024" s="6">
        <v>16.36</v>
      </c>
      <c r="E1024" s="6">
        <v>12</v>
      </c>
    </row>
    <row r="1025" spans="1:5" x14ac:dyDescent="0.25">
      <c r="A1025" s="6">
        <v>10220</v>
      </c>
      <c r="B1025" s="6" t="s">
        <v>928</v>
      </c>
      <c r="C1025" s="6">
        <v>6</v>
      </c>
      <c r="D1025" s="6">
        <v>18.98</v>
      </c>
      <c r="E1025" s="6">
        <v>6</v>
      </c>
    </row>
    <row r="1026" spans="1:5" x14ac:dyDescent="0.25">
      <c r="A1026" s="6">
        <v>10233</v>
      </c>
      <c r="B1026" s="6" t="s">
        <v>929</v>
      </c>
      <c r="C1026" s="6">
        <v>6</v>
      </c>
      <c r="D1026" s="6">
        <v>22.43</v>
      </c>
      <c r="E1026" s="6">
        <v>6</v>
      </c>
    </row>
    <row r="1027" spans="1:5" x14ac:dyDescent="0.25">
      <c r="A1027" s="6">
        <v>11549</v>
      </c>
      <c r="B1027" s="6" t="s">
        <v>930</v>
      </c>
      <c r="C1027" s="6">
        <v>6</v>
      </c>
      <c r="D1027" s="6">
        <v>22.43</v>
      </c>
      <c r="E1027" s="6">
        <v>6</v>
      </c>
    </row>
    <row r="1028" spans="1:5" x14ac:dyDescent="0.25">
      <c r="A1028" s="6">
        <v>10231</v>
      </c>
      <c r="B1028" s="6" t="s">
        <v>931</v>
      </c>
      <c r="C1028" s="6">
        <v>6</v>
      </c>
      <c r="D1028" s="6">
        <v>22.43</v>
      </c>
      <c r="E1028" s="6">
        <v>6</v>
      </c>
    </row>
    <row r="1029" spans="1:5" x14ac:dyDescent="0.25">
      <c r="A1029" s="6">
        <v>10229</v>
      </c>
      <c r="B1029" s="6" t="s">
        <v>932</v>
      </c>
      <c r="C1029" s="6">
        <v>6</v>
      </c>
      <c r="D1029" s="6">
        <v>22.43</v>
      </c>
      <c r="E1029" s="6">
        <v>6</v>
      </c>
    </row>
    <row r="1030" spans="1:5" x14ac:dyDescent="0.25">
      <c r="A1030" s="6">
        <v>10230</v>
      </c>
      <c r="B1030" s="6" t="s">
        <v>933</v>
      </c>
      <c r="C1030" s="6">
        <v>6</v>
      </c>
      <c r="D1030" s="6">
        <v>22.43</v>
      </c>
      <c r="E1030" s="6">
        <v>6</v>
      </c>
    </row>
    <row r="1031" spans="1:5" x14ac:dyDescent="0.25">
      <c r="A1031" s="6">
        <v>10575</v>
      </c>
      <c r="B1031" s="6" t="s">
        <v>934</v>
      </c>
      <c r="C1031" s="6">
        <v>6</v>
      </c>
      <c r="D1031" s="6">
        <v>22.43</v>
      </c>
      <c r="E1031" s="6">
        <v>6</v>
      </c>
    </row>
    <row r="1032" spans="1:5" x14ac:dyDescent="0.25">
      <c r="B1032" s="6" t="s">
        <v>4276</v>
      </c>
    </row>
    <row r="1033" spans="1:5" x14ac:dyDescent="0.25">
      <c r="A1033" s="6">
        <v>72868</v>
      </c>
      <c r="B1033" s="6" t="s">
        <v>935</v>
      </c>
      <c r="C1033" s="6">
        <v>6</v>
      </c>
      <c r="D1033" s="6">
        <v>50.39</v>
      </c>
      <c r="E1033" s="6">
        <v>6</v>
      </c>
    </row>
    <row r="1034" spans="1:5" x14ac:dyDescent="0.25">
      <c r="A1034" s="6">
        <v>114150</v>
      </c>
      <c r="B1034" s="6" t="s">
        <v>936</v>
      </c>
      <c r="C1034" s="6">
        <v>6</v>
      </c>
      <c r="D1034" s="6">
        <v>50.39</v>
      </c>
      <c r="E1034" s="6">
        <v>6</v>
      </c>
    </row>
    <row r="1035" spans="1:5" x14ac:dyDescent="0.25">
      <c r="B1035" s="6" t="s">
        <v>4272</v>
      </c>
    </row>
    <row r="1036" spans="1:5" x14ac:dyDescent="0.25">
      <c r="A1036" s="6">
        <v>100548719</v>
      </c>
      <c r="B1036" s="6" t="s">
        <v>937</v>
      </c>
      <c r="C1036" s="6">
        <v>6</v>
      </c>
      <c r="D1036" s="6">
        <v>33.67</v>
      </c>
      <c r="E1036" s="6">
        <v>6</v>
      </c>
    </row>
    <row r="1037" spans="1:5" x14ac:dyDescent="0.25">
      <c r="A1037" s="6">
        <v>6737</v>
      </c>
      <c r="B1037" s="6" t="s">
        <v>938</v>
      </c>
      <c r="C1037" s="6">
        <v>12</v>
      </c>
      <c r="D1037" s="6">
        <v>22.75</v>
      </c>
      <c r="E1037" s="6">
        <v>12</v>
      </c>
    </row>
    <row r="1038" spans="1:5" x14ac:dyDescent="0.25">
      <c r="A1038" s="6">
        <v>47348</v>
      </c>
      <c r="B1038" s="6" t="s">
        <v>939</v>
      </c>
      <c r="C1038" s="6">
        <v>6</v>
      </c>
      <c r="D1038" s="6">
        <v>19.55</v>
      </c>
      <c r="E1038" s="6">
        <v>6</v>
      </c>
    </row>
    <row r="1039" spans="1:5" x14ac:dyDescent="0.25">
      <c r="A1039" s="6">
        <v>40079</v>
      </c>
      <c r="B1039" s="6" t="s">
        <v>940</v>
      </c>
      <c r="C1039" s="6">
        <v>12</v>
      </c>
      <c r="D1039" s="6">
        <v>12.55</v>
      </c>
      <c r="E1039" s="6">
        <v>12</v>
      </c>
    </row>
    <row r="1040" spans="1:5" x14ac:dyDescent="0.25">
      <c r="A1040" s="6">
        <v>58724</v>
      </c>
      <c r="B1040" s="6" t="s">
        <v>941</v>
      </c>
      <c r="C1040" s="6">
        <v>12</v>
      </c>
      <c r="D1040" s="6">
        <v>12.55</v>
      </c>
      <c r="E1040" s="6">
        <v>12</v>
      </c>
    </row>
    <row r="1041" spans="1:5" x14ac:dyDescent="0.25">
      <c r="A1041" s="6">
        <v>19361</v>
      </c>
      <c r="B1041" s="6" t="s">
        <v>942</v>
      </c>
      <c r="C1041" s="6">
        <v>6</v>
      </c>
      <c r="D1041" s="6">
        <v>16.45</v>
      </c>
      <c r="E1041" s="6">
        <v>6</v>
      </c>
    </row>
    <row r="1042" spans="1:5" x14ac:dyDescent="0.25">
      <c r="A1042" s="6">
        <v>5463</v>
      </c>
      <c r="B1042" s="6" t="s">
        <v>943</v>
      </c>
      <c r="C1042" s="6">
        <v>6</v>
      </c>
      <c r="D1042" s="6">
        <v>16.45</v>
      </c>
      <c r="E1042" s="6">
        <v>6</v>
      </c>
    </row>
    <row r="1043" spans="1:5" x14ac:dyDescent="0.25">
      <c r="A1043" s="6">
        <v>19631</v>
      </c>
      <c r="B1043" s="6" t="s">
        <v>944</v>
      </c>
      <c r="C1043" s="6">
        <v>6</v>
      </c>
      <c r="D1043" s="6">
        <v>16.45</v>
      </c>
      <c r="E1043" s="6">
        <v>6</v>
      </c>
    </row>
    <row r="1044" spans="1:5" x14ac:dyDescent="0.25">
      <c r="A1044" s="6">
        <v>28836</v>
      </c>
      <c r="B1044" s="6" t="s">
        <v>945</v>
      </c>
      <c r="C1044" s="6">
        <v>6</v>
      </c>
      <c r="D1044" s="6">
        <v>16.45</v>
      </c>
      <c r="E1044" s="6">
        <v>6</v>
      </c>
    </row>
    <row r="1045" spans="1:5" x14ac:dyDescent="0.25">
      <c r="B1045" s="6" t="s">
        <v>4277</v>
      </c>
    </row>
    <row r="1046" spans="1:5" x14ac:dyDescent="0.25">
      <c r="A1046" s="6">
        <v>100482297</v>
      </c>
      <c r="B1046" s="6" t="s">
        <v>946</v>
      </c>
      <c r="C1046" s="6">
        <v>12</v>
      </c>
      <c r="D1046" s="6">
        <v>74.430000000000007</v>
      </c>
      <c r="E1046" s="6">
        <v>6</v>
      </c>
    </row>
    <row r="1047" spans="1:5" x14ac:dyDescent="0.25">
      <c r="A1047" s="6">
        <v>100482289</v>
      </c>
      <c r="B1047" s="6" t="s">
        <v>947</v>
      </c>
      <c r="C1047" s="6">
        <v>12</v>
      </c>
      <c r="D1047" s="6">
        <v>74.430000000000007</v>
      </c>
      <c r="E1047" s="6">
        <v>6</v>
      </c>
    </row>
    <row r="1048" spans="1:5" x14ac:dyDescent="0.25">
      <c r="A1048" s="6">
        <v>100543677</v>
      </c>
      <c r="B1048" s="6" t="s">
        <v>948</v>
      </c>
      <c r="C1048" s="6">
        <v>12</v>
      </c>
      <c r="D1048" s="6">
        <v>74.430000000000007</v>
      </c>
      <c r="E1048" s="6">
        <v>12</v>
      </c>
    </row>
    <row r="1049" spans="1:5" x14ac:dyDescent="0.25">
      <c r="A1049" s="6">
        <v>37765</v>
      </c>
      <c r="B1049" s="6" t="s">
        <v>949</v>
      </c>
      <c r="C1049" s="6">
        <v>12</v>
      </c>
      <c r="D1049" s="6">
        <v>93.17</v>
      </c>
      <c r="E1049" s="6">
        <v>12</v>
      </c>
    </row>
    <row r="1050" spans="1:5" x14ac:dyDescent="0.25">
      <c r="A1050" s="6">
        <v>100567928</v>
      </c>
      <c r="B1050" s="6" t="s">
        <v>950</v>
      </c>
      <c r="C1050" s="6">
        <v>12</v>
      </c>
      <c r="D1050" s="6">
        <v>93.17</v>
      </c>
      <c r="E1050" s="6">
        <v>3</v>
      </c>
    </row>
    <row r="1051" spans="1:5" x14ac:dyDescent="0.25">
      <c r="A1051" s="6">
        <v>100518181</v>
      </c>
      <c r="B1051" s="6" t="s">
        <v>951</v>
      </c>
      <c r="C1051" s="6">
        <v>12</v>
      </c>
      <c r="D1051" s="6">
        <v>93.17</v>
      </c>
      <c r="E1051" s="6">
        <v>12</v>
      </c>
    </row>
    <row r="1052" spans="1:5" x14ac:dyDescent="0.25">
      <c r="A1052" s="6">
        <v>629</v>
      </c>
      <c r="B1052" s="6" t="s">
        <v>952</v>
      </c>
      <c r="C1052" s="6">
        <v>24</v>
      </c>
      <c r="D1052" s="6">
        <v>34.18</v>
      </c>
      <c r="E1052" s="6">
        <v>12</v>
      </c>
    </row>
    <row r="1053" spans="1:5" x14ac:dyDescent="0.25">
      <c r="A1053" s="6">
        <v>15036</v>
      </c>
      <c r="B1053" s="6" t="s">
        <v>953</v>
      </c>
      <c r="C1053" s="6">
        <v>24</v>
      </c>
      <c r="D1053" s="6">
        <v>47.41</v>
      </c>
      <c r="E1053" s="6">
        <v>12</v>
      </c>
    </row>
    <row r="1054" spans="1:5" x14ac:dyDescent="0.25">
      <c r="A1054" s="6">
        <f>100546304</f>
        <v>100546304</v>
      </c>
      <c r="B1054" s="6" t="s">
        <v>954</v>
      </c>
      <c r="C1054" s="6">
        <v>12</v>
      </c>
      <c r="D1054" s="6">
        <v>54.03</v>
      </c>
      <c r="E1054" s="6">
        <v>12</v>
      </c>
    </row>
    <row r="1055" spans="1:5" x14ac:dyDescent="0.25">
      <c r="A1055" s="6">
        <f>16154</f>
        <v>16154</v>
      </c>
      <c r="B1055" s="6" t="s">
        <v>955</v>
      </c>
      <c r="C1055" s="6">
        <v>9</v>
      </c>
      <c r="D1055" s="6">
        <v>82.7</v>
      </c>
      <c r="E1055" s="6">
        <v>9</v>
      </c>
    </row>
    <row r="1056" spans="1:5" x14ac:dyDescent="0.25">
      <c r="A1056" s="6">
        <f>633</f>
        <v>633</v>
      </c>
      <c r="B1056" s="6" t="s">
        <v>956</v>
      </c>
      <c r="C1056" s="6">
        <v>6</v>
      </c>
      <c r="D1056" s="6">
        <v>103.1</v>
      </c>
      <c r="E1056" s="6">
        <v>6</v>
      </c>
    </row>
    <row r="1057" spans="1:5" x14ac:dyDescent="0.25">
      <c r="A1057" s="6">
        <v>57868</v>
      </c>
      <c r="B1057" s="6" t="s">
        <v>957</v>
      </c>
      <c r="C1057" s="6">
        <v>24</v>
      </c>
      <c r="D1057" s="6">
        <v>47.41</v>
      </c>
      <c r="E1057" s="6">
        <v>12</v>
      </c>
    </row>
    <row r="1058" spans="1:5" x14ac:dyDescent="0.25">
      <c r="A1058" s="6">
        <v>100549065</v>
      </c>
      <c r="B1058" s="6" t="s">
        <v>958</v>
      </c>
      <c r="C1058" s="6">
        <v>12</v>
      </c>
      <c r="D1058" s="6">
        <v>54</v>
      </c>
      <c r="E1058" s="6">
        <v>12</v>
      </c>
    </row>
    <row r="1059" spans="1:5" x14ac:dyDescent="0.25">
      <c r="A1059" s="6">
        <v>100460696</v>
      </c>
      <c r="B1059" s="6" t="s">
        <v>959</v>
      </c>
      <c r="C1059" s="6">
        <v>24</v>
      </c>
      <c r="D1059" s="6">
        <v>34.18</v>
      </c>
      <c r="E1059" s="6">
        <v>12</v>
      </c>
    </row>
    <row r="1060" spans="1:5" x14ac:dyDescent="0.25">
      <c r="A1060" s="6">
        <v>100460653</v>
      </c>
      <c r="B1060" s="6" t="s">
        <v>960</v>
      </c>
      <c r="C1060" s="6">
        <v>24</v>
      </c>
      <c r="D1060" s="6">
        <v>47.41</v>
      </c>
      <c r="E1060" s="6">
        <v>12</v>
      </c>
    </row>
    <row r="1061" spans="1:5" x14ac:dyDescent="0.25">
      <c r="A1061" s="6">
        <v>100546305</v>
      </c>
      <c r="B1061" s="6" t="s">
        <v>961</v>
      </c>
      <c r="C1061" s="6">
        <v>12</v>
      </c>
      <c r="D1061" s="6">
        <v>54.03</v>
      </c>
      <c r="E1061" s="6">
        <v>12</v>
      </c>
    </row>
    <row r="1062" spans="1:5" x14ac:dyDescent="0.25">
      <c r="A1062" s="6">
        <v>100460688</v>
      </c>
      <c r="B1062" s="6" t="s">
        <v>962</v>
      </c>
      <c r="C1062" s="6">
        <v>9</v>
      </c>
      <c r="D1062" s="6">
        <v>82.7</v>
      </c>
      <c r="E1062" s="6">
        <v>9</v>
      </c>
    </row>
    <row r="1063" spans="1:5" x14ac:dyDescent="0.25">
      <c r="A1063" s="6">
        <v>634</v>
      </c>
      <c r="B1063" s="6" t="s">
        <v>963</v>
      </c>
      <c r="C1063" s="6">
        <v>24</v>
      </c>
      <c r="D1063" s="6">
        <v>34.18</v>
      </c>
      <c r="E1063" s="6">
        <v>12</v>
      </c>
    </row>
    <row r="1064" spans="1:5" x14ac:dyDescent="0.25">
      <c r="A1064" s="6">
        <v>636</v>
      </c>
      <c r="B1064" s="6" t="s">
        <v>964</v>
      </c>
      <c r="C1064" s="6">
        <v>24</v>
      </c>
      <c r="D1064" s="6">
        <v>47.41</v>
      </c>
      <c r="E1064" s="6">
        <v>12</v>
      </c>
    </row>
    <row r="1065" spans="1:5" x14ac:dyDescent="0.25">
      <c r="A1065" s="6">
        <v>100546255</v>
      </c>
      <c r="B1065" s="6" t="s">
        <v>965</v>
      </c>
      <c r="C1065" s="6">
        <v>12</v>
      </c>
      <c r="D1065" s="6">
        <v>54.03</v>
      </c>
      <c r="E1065" s="6">
        <v>12</v>
      </c>
    </row>
    <row r="1066" spans="1:5" x14ac:dyDescent="0.25">
      <c r="A1066" s="6">
        <v>16155</v>
      </c>
      <c r="B1066" s="6" t="s">
        <v>966</v>
      </c>
      <c r="C1066" s="6">
        <v>9</v>
      </c>
      <c r="D1066" s="6">
        <v>82.7</v>
      </c>
      <c r="E1066" s="6">
        <v>9</v>
      </c>
    </row>
    <row r="1067" spans="1:5" x14ac:dyDescent="0.25">
      <c r="A1067" s="6">
        <v>638</v>
      </c>
      <c r="B1067" s="6" t="s">
        <v>967</v>
      </c>
      <c r="C1067" s="6">
        <v>6</v>
      </c>
      <c r="D1067" s="6">
        <v>103.1</v>
      </c>
      <c r="E1067" s="6">
        <v>6</v>
      </c>
    </row>
    <row r="1068" spans="1:5" x14ac:dyDescent="0.25">
      <c r="A1068" s="6">
        <v>100543466</v>
      </c>
      <c r="B1068" s="6" t="s">
        <v>968</v>
      </c>
      <c r="C1068" s="6">
        <v>24</v>
      </c>
      <c r="D1068" s="6">
        <v>47.41</v>
      </c>
      <c r="E1068" s="6">
        <v>12</v>
      </c>
    </row>
    <row r="1069" spans="1:5" x14ac:dyDescent="0.25">
      <c r="A1069" s="6">
        <v>100546256</v>
      </c>
      <c r="B1069" s="6" t="s">
        <v>969</v>
      </c>
      <c r="C1069" s="6">
        <v>12</v>
      </c>
      <c r="D1069" s="6">
        <v>54.03</v>
      </c>
      <c r="E1069" s="6">
        <v>12</v>
      </c>
    </row>
    <row r="1070" spans="1:5" x14ac:dyDescent="0.25">
      <c r="A1070" s="6">
        <v>100543474</v>
      </c>
      <c r="B1070" s="6" t="s">
        <v>970</v>
      </c>
      <c r="C1070" s="6">
        <v>9</v>
      </c>
      <c r="D1070" s="6">
        <v>82.7</v>
      </c>
      <c r="E1070" s="6">
        <v>9</v>
      </c>
    </row>
    <row r="1071" spans="1:5" x14ac:dyDescent="0.25">
      <c r="A1071" s="6">
        <v>100493877</v>
      </c>
      <c r="B1071" s="6" t="s">
        <v>971</v>
      </c>
      <c r="C1071" s="6">
        <v>6</v>
      </c>
      <c r="D1071" s="6">
        <v>84.37</v>
      </c>
      <c r="E1071" s="6">
        <v>6</v>
      </c>
    </row>
    <row r="1072" spans="1:5" x14ac:dyDescent="0.25">
      <c r="A1072" s="6">
        <v>42396</v>
      </c>
      <c r="B1072" s="6" t="s">
        <v>972</v>
      </c>
      <c r="C1072" s="6">
        <v>12</v>
      </c>
      <c r="D1072" s="6">
        <v>74.430000000000007</v>
      </c>
      <c r="E1072" s="6">
        <v>12</v>
      </c>
    </row>
    <row r="1073" spans="1:5" x14ac:dyDescent="0.25">
      <c r="A1073" s="6">
        <v>38365</v>
      </c>
      <c r="B1073" s="6" t="s">
        <v>973</v>
      </c>
      <c r="C1073" s="6">
        <v>12</v>
      </c>
      <c r="D1073" s="6">
        <v>74.430000000000007</v>
      </c>
      <c r="E1073" s="6">
        <v>12</v>
      </c>
    </row>
    <row r="1074" spans="1:5" x14ac:dyDescent="0.25">
      <c r="A1074" s="6">
        <v>642</v>
      </c>
      <c r="B1074" s="6" t="s">
        <v>974</v>
      </c>
      <c r="C1074" s="6">
        <v>24</v>
      </c>
      <c r="D1074" s="6">
        <v>34.18</v>
      </c>
      <c r="E1074" s="6">
        <v>12</v>
      </c>
    </row>
    <row r="1075" spans="1:5" x14ac:dyDescent="0.25">
      <c r="A1075" s="6">
        <v>644</v>
      </c>
      <c r="B1075" s="6" t="s">
        <v>975</v>
      </c>
      <c r="C1075" s="6">
        <v>24</v>
      </c>
      <c r="D1075" s="6">
        <v>47.41</v>
      </c>
      <c r="E1075" s="6">
        <v>12</v>
      </c>
    </row>
    <row r="1076" spans="1:5" x14ac:dyDescent="0.25">
      <c r="A1076" s="6">
        <v>100546310</v>
      </c>
      <c r="B1076" s="6" t="s">
        <v>976</v>
      </c>
      <c r="C1076" s="6">
        <v>12</v>
      </c>
      <c r="D1076" s="6">
        <v>54.03</v>
      </c>
      <c r="E1076" s="6">
        <v>12</v>
      </c>
    </row>
    <row r="1077" spans="1:5" x14ac:dyDescent="0.25">
      <c r="A1077" s="6">
        <v>16157</v>
      </c>
      <c r="B1077" s="6" t="s">
        <v>977</v>
      </c>
      <c r="C1077" s="6">
        <v>9</v>
      </c>
      <c r="D1077" s="6">
        <v>82.7</v>
      </c>
      <c r="E1077" s="6">
        <v>9</v>
      </c>
    </row>
    <row r="1078" spans="1:5" x14ac:dyDescent="0.25">
      <c r="A1078" s="6">
        <v>646</v>
      </c>
      <c r="B1078" s="6" t="s">
        <v>978</v>
      </c>
      <c r="C1078" s="6">
        <v>6</v>
      </c>
      <c r="D1078" s="6">
        <v>103.1</v>
      </c>
      <c r="E1078" s="6">
        <v>6</v>
      </c>
    </row>
    <row r="1079" spans="1:5" x14ac:dyDescent="0.25">
      <c r="A1079" s="6">
        <v>18168</v>
      </c>
      <c r="B1079" s="6" t="s">
        <v>979</v>
      </c>
      <c r="C1079" s="6">
        <v>12</v>
      </c>
      <c r="D1079" s="6">
        <v>43.61</v>
      </c>
      <c r="E1079" s="6">
        <v>12</v>
      </c>
    </row>
    <row r="1080" spans="1:5" x14ac:dyDescent="0.25">
      <c r="A1080" s="6">
        <v>20093</v>
      </c>
      <c r="B1080" s="6" t="s">
        <v>980</v>
      </c>
      <c r="C1080" s="6">
        <v>12</v>
      </c>
      <c r="D1080" s="6">
        <v>67.25</v>
      </c>
      <c r="E1080" s="6">
        <v>12</v>
      </c>
    </row>
    <row r="1081" spans="1:5" x14ac:dyDescent="0.25">
      <c r="A1081" s="6">
        <v>100548092</v>
      </c>
      <c r="B1081" s="6" t="s">
        <v>981</v>
      </c>
      <c r="C1081" s="6">
        <v>12</v>
      </c>
      <c r="D1081" s="6">
        <v>48.52</v>
      </c>
      <c r="E1081" s="6">
        <v>12</v>
      </c>
    </row>
    <row r="1082" spans="1:5" x14ac:dyDescent="0.25">
      <c r="A1082" s="6">
        <v>100548083</v>
      </c>
      <c r="B1082" s="6" t="s">
        <v>982</v>
      </c>
      <c r="C1082" s="6">
        <v>12</v>
      </c>
      <c r="D1082" s="6">
        <v>66.16</v>
      </c>
      <c r="E1082" s="6">
        <v>12</v>
      </c>
    </row>
    <row r="1083" spans="1:5" x14ac:dyDescent="0.25">
      <c r="A1083" s="6">
        <v>100548091</v>
      </c>
      <c r="B1083" s="6" t="s">
        <v>983</v>
      </c>
      <c r="C1083" s="6">
        <v>12</v>
      </c>
      <c r="D1083" s="6">
        <v>48.52</v>
      </c>
      <c r="E1083" s="6">
        <v>12</v>
      </c>
    </row>
    <row r="1084" spans="1:5" x14ac:dyDescent="0.25">
      <c r="A1084" s="6">
        <v>100548080</v>
      </c>
      <c r="B1084" s="6" t="s">
        <v>984</v>
      </c>
      <c r="C1084" s="6">
        <v>12</v>
      </c>
      <c r="D1084" s="6">
        <v>66.16</v>
      </c>
      <c r="E1084" s="6">
        <v>12</v>
      </c>
    </row>
    <row r="1085" spans="1:5" x14ac:dyDescent="0.25">
      <c r="A1085" s="6">
        <v>100548554</v>
      </c>
      <c r="B1085" s="6" t="s">
        <v>985</v>
      </c>
      <c r="C1085" s="6">
        <v>12</v>
      </c>
      <c r="D1085" s="6">
        <v>48.52</v>
      </c>
      <c r="E1085" s="6">
        <v>12</v>
      </c>
    </row>
    <row r="1086" spans="1:5" x14ac:dyDescent="0.25">
      <c r="A1086" s="6">
        <v>100548082</v>
      </c>
      <c r="B1086" s="6" t="s">
        <v>986</v>
      </c>
      <c r="C1086" s="6">
        <v>12</v>
      </c>
      <c r="D1086" s="6">
        <v>66.16</v>
      </c>
      <c r="E1086" s="6">
        <v>12</v>
      </c>
    </row>
    <row r="1087" spans="1:5" x14ac:dyDescent="0.25">
      <c r="A1087" s="6">
        <v>100543679</v>
      </c>
      <c r="B1087" s="6" t="s">
        <v>987</v>
      </c>
      <c r="C1087" s="6">
        <v>12</v>
      </c>
      <c r="D1087" s="6">
        <v>48.52</v>
      </c>
      <c r="E1087" s="6">
        <v>12</v>
      </c>
    </row>
    <row r="1088" spans="1:5" x14ac:dyDescent="0.25">
      <c r="B1088" s="6" t="s">
        <v>4207</v>
      </c>
    </row>
    <row r="1089" spans="1:5" x14ac:dyDescent="0.25">
      <c r="A1089" s="6">
        <v>100551506</v>
      </c>
      <c r="B1089" s="6" t="s">
        <v>988</v>
      </c>
      <c r="C1089" s="6">
        <v>6</v>
      </c>
      <c r="D1089" s="6">
        <v>22.42</v>
      </c>
      <c r="E1089" s="6">
        <v>6</v>
      </c>
    </row>
    <row r="1090" spans="1:5" x14ac:dyDescent="0.25">
      <c r="A1090" s="6">
        <v>100545710</v>
      </c>
      <c r="B1090" s="6" t="s">
        <v>989</v>
      </c>
      <c r="C1090" s="6">
        <v>12</v>
      </c>
      <c r="D1090" s="6">
        <v>27.78</v>
      </c>
      <c r="E1090" s="6">
        <v>6</v>
      </c>
    </row>
    <row r="1091" spans="1:5" x14ac:dyDescent="0.25">
      <c r="B1091" s="6" t="s">
        <v>990</v>
      </c>
    </row>
    <row r="1092" spans="1:5" x14ac:dyDescent="0.25">
      <c r="A1092" s="6">
        <v>100524127</v>
      </c>
      <c r="B1092" s="6" t="s">
        <v>991</v>
      </c>
      <c r="C1092" s="6">
        <v>12</v>
      </c>
      <c r="D1092" s="6">
        <v>31.51</v>
      </c>
      <c r="E1092" s="6">
        <v>6</v>
      </c>
    </row>
    <row r="1093" spans="1:5" x14ac:dyDescent="0.25">
      <c r="B1093" s="6" t="s">
        <v>992</v>
      </c>
    </row>
    <row r="1094" spans="1:5" x14ac:dyDescent="0.25">
      <c r="A1094" s="6">
        <v>8382</v>
      </c>
      <c r="B1094" s="6" t="s">
        <v>993</v>
      </c>
      <c r="C1094" s="6">
        <v>6</v>
      </c>
      <c r="D1094" s="6">
        <v>15.8</v>
      </c>
      <c r="E1094" s="6">
        <v>6</v>
      </c>
    </row>
    <row r="1095" spans="1:5" x14ac:dyDescent="0.25">
      <c r="A1095" s="6">
        <v>11067</v>
      </c>
      <c r="B1095" s="6" t="s">
        <v>994</v>
      </c>
      <c r="C1095" s="6">
        <v>6</v>
      </c>
      <c r="D1095" s="6">
        <v>15.8</v>
      </c>
      <c r="E1095" s="6">
        <v>6</v>
      </c>
    </row>
    <row r="1096" spans="1:5" x14ac:dyDescent="0.25">
      <c r="A1096" s="6">
        <v>11069</v>
      </c>
      <c r="B1096" s="6" t="s">
        <v>995</v>
      </c>
      <c r="C1096" s="6">
        <v>6</v>
      </c>
      <c r="D1096" s="6">
        <v>15.8</v>
      </c>
      <c r="E1096" s="6">
        <v>6</v>
      </c>
    </row>
    <row r="1097" spans="1:5" x14ac:dyDescent="0.25">
      <c r="A1097" s="6">
        <v>11074</v>
      </c>
      <c r="B1097" s="6" t="s">
        <v>996</v>
      </c>
      <c r="C1097" s="6">
        <v>6</v>
      </c>
      <c r="D1097" s="6">
        <v>15.8</v>
      </c>
      <c r="E1097" s="6">
        <v>6</v>
      </c>
    </row>
    <row r="1098" spans="1:5" x14ac:dyDescent="0.25">
      <c r="B1098" s="6" t="s">
        <v>997</v>
      </c>
    </row>
    <row r="1099" spans="1:5" x14ac:dyDescent="0.25">
      <c r="A1099" s="6">
        <v>100543049</v>
      </c>
      <c r="B1099" s="6" t="s">
        <v>998</v>
      </c>
      <c r="C1099" s="6">
        <v>20</v>
      </c>
      <c r="D1099" s="6">
        <v>62.42</v>
      </c>
      <c r="E1099" s="6">
        <v>20</v>
      </c>
    </row>
    <row r="1100" spans="1:5" x14ac:dyDescent="0.25">
      <c r="A1100" s="6">
        <v>100543048</v>
      </c>
      <c r="B1100" s="6" t="s">
        <v>999</v>
      </c>
      <c r="C1100" s="6">
        <v>20</v>
      </c>
      <c r="D1100" s="6">
        <v>62.42</v>
      </c>
      <c r="E1100" s="6">
        <v>20</v>
      </c>
    </row>
    <row r="1101" spans="1:5" x14ac:dyDescent="0.25">
      <c r="A1101" s="6">
        <v>9855</v>
      </c>
      <c r="B1101" s="6" t="s">
        <v>1000</v>
      </c>
      <c r="C1101" s="6">
        <v>20</v>
      </c>
      <c r="D1101" s="6">
        <v>62.42</v>
      </c>
      <c r="E1101" s="6">
        <v>20</v>
      </c>
    </row>
    <row r="1102" spans="1:5" x14ac:dyDescent="0.25">
      <c r="A1102" s="6">
        <v>100546225</v>
      </c>
      <c r="B1102" s="6" t="s">
        <v>1001</v>
      </c>
      <c r="C1102" s="6">
        <v>24</v>
      </c>
      <c r="D1102" s="6">
        <v>55.65</v>
      </c>
      <c r="E1102" s="6">
        <v>24</v>
      </c>
    </row>
    <row r="1103" spans="1:5" x14ac:dyDescent="0.25">
      <c r="A1103" s="6">
        <v>100466203</v>
      </c>
      <c r="B1103" s="6" t="s">
        <v>1002</v>
      </c>
      <c r="C1103" s="6">
        <v>6</v>
      </c>
      <c r="D1103" s="6">
        <v>13.07</v>
      </c>
      <c r="E1103" s="6">
        <v>6</v>
      </c>
    </row>
    <row r="1104" spans="1:5" x14ac:dyDescent="0.25">
      <c r="A1104" s="6">
        <v>100466211</v>
      </c>
      <c r="B1104" s="6" t="s">
        <v>1003</v>
      </c>
      <c r="C1104" s="6">
        <v>6</v>
      </c>
      <c r="D1104" s="6">
        <v>13.07</v>
      </c>
      <c r="E1104" s="6">
        <v>6</v>
      </c>
    </row>
    <row r="1105" spans="1:5" x14ac:dyDescent="0.25">
      <c r="A1105" s="6">
        <v>100466191</v>
      </c>
      <c r="B1105" s="6" t="s">
        <v>1004</v>
      </c>
      <c r="C1105" s="6">
        <v>6</v>
      </c>
      <c r="D1105" s="6">
        <v>13.07</v>
      </c>
      <c r="E1105" s="6">
        <v>6</v>
      </c>
    </row>
    <row r="1106" spans="1:5" x14ac:dyDescent="0.25">
      <c r="B1106" s="6" t="s">
        <v>1005</v>
      </c>
    </row>
    <row r="1107" spans="1:5" x14ac:dyDescent="0.25">
      <c r="B1107" s="6" t="s">
        <v>4278</v>
      </c>
    </row>
    <row r="1108" spans="1:5" x14ac:dyDescent="0.25">
      <c r="A1108" s="6">
        <v>100549748</v>
      </c>
      <c r="B1108" s="6" t="s">
        <v>1006</v>
      </c>
      <c r="C1108" s="6">
        <v>10</v>
      </c>
      <c r="D1108" s="6">
        <v>142</v>
      </c>
      <c r="E1108" s="6">
        <v>10</v>
      </c>
    </row>
    <row r="1109" spans="1:5" x14ac:dyDescent="0.25">
      <c r="A1109" s="6">
        <v>100550314</v>
      </c>
      <c r="B1109" s="6" t="s">
        <v>1007</v>
      </c>
      <c r="C1109" s="6">
        <v>10</v>
      </c>
      <c r="D1109" s="6">
        <v>142</v>
      </c>
      <c r="E1109" s="6">
        <v>10</v>
      </c>
    </row>
    <row r="1110" spans="1:5" x14ac:dyDescent="0.25">
      <c r="A1110" s="6">
        <v>100550247</v>
      </c>
      <c r="B1110" s="6" t="s">
        <v>1008</v>
      </c>
      <c r="C1110" s="6">
        <v>10</v>
      </c>
      <c r="D1110" s="6">
        <v>122</v>
      </c>
      <c r="E1110" s="6">
        <v>10</v>
      </c>
    </row>
    <row r="1111" spans="1:5" x14ac:dyDescent="0.25">
      <c r="A1111" s="6">
        <v>100549466</v>
      </c>
      <c r="B1111" s="6" t="s">
        <v>1009</v>
      </c>
      <c r="C1111" s="6">
        <v>10</v>
      </c>
      <c r="D1111" s="6">
        <v>122</v>
      </c>
      <c r="E1111" s="6">
        <v>10</v>
      </c>
    </row>
    <row r="1112" spans="1:5" x14ac:dyDescent="0.25">
      <c r="A1112" s="6">
        <v>100553011</v>
      </c>
      <c r="B1112" s="6" t="s">
        <v>1010</v>
      </c>
      <c r="C1112" s="6">
        <v>10</v>
      </c>
      <c r="D1112" s="6">
        <v>127</v>
      </c>
      <c r="E1112" s="6">
        <v>10</v>
      </c>
    </row>
    <row r="1113" spans="1:5" x14ac:dyDescent="0.25">
      <c r="A1113" s="6">
        <v>100550307</v>
      </c>
      <c r="B1113" s="6" t="s">
        <v>1011</v>
      </c>
      <c r="C1113" s="6">
        <v>10</v>
      </c>
      <c r="D1113" s="6">
        <v>101</v>
      </c>
      <c r="E1113" s="6">
        <v>10</v>
      </c>
    </row>
    <row r="1114" spans="1:5" x14ac:dyDescent="0.25">
      <c r="A1114" s="6">
        <f>100550713</f>
        <v>100550713</v>
      </c>
      <c r="B1114" s="6" t="s">
        <v>1012</v>
      </c>
      <c r="C1114" s="6">
        <v>10</v>
      </c>
      <c r="D1114" s="6">
        <v>112</v>
      </c>
      <c r="E1114" s="6">
        <v>10</v>
      </c>
    </row>
    <row r="1115" spans="1:5" x14ac:dyDescent="0.25">
      <c r="A1115" s="6">
        <v>100550315</v>
      </c>
      <c r="B1115" s="6" t="s">
        <v>1013</v>
      </c>
      <c r="C1115" s="6">
        <v>10</v>
      </c>
      <c r="D1115" s="6">
        <v>101</v>
      </c>
      <c r="E1115" s="6">
        <v>10</v>
      </c>
    </row>
    <row r="1116" spans="1:5" x14ac:dyDescent="0.25">
      <c r="A1116" s="6">
        <v>100553026</v>
      </c>
      <c r="B1116" s="6" t="s">
        <v>1014</v>
      </c>
      <c r="C1116" s="6">
        <v>10</v>
      </c>
      <c r="D1116" s="6">
        <v>107</v>
      </c>
      <c r="E1116" s="6">
        <v>10</v>
      </c>
    </row>
    <row r="1117" spans="1:5" x14ac:dyDescent="0.25">
      <c r="A1117" s="6">
        <f>100550756</f>
        <v>100550756</v>
      </c>
      <c r="B1117" s="6" t="s">
        <v>1015</v>
      </c>
      <c r="C1117" s="6">
        <v>10</v>
      </c>
      <c r="D1117" s="6">
        <v>107</v>
      </c>
      <c r="E1117" s="6">
        <v>10</v>
      </c>
    </row>
    <row r="1118" spans="1:5" x14ac:dyDescent="0.25">
      <c r="A1118" s="6">
        <f>100550502</f>
        <v>100550502</v>
      </c>
      <c r="B1118" s="6" t="s">
        <v>1016</v>
      </c>
      <c r="C1118" s="6">
        <v>10</v>
      </c>
      <c r="D1118" s="6">
        <v>107</v>
      </c>
      <c r="E1118" s="6">
        <v>10</v>
      </c>
    </row>
    <row r="1119" spans="1:5" x14ac:dyDescent="0.25">
      <c r="A1119" s="6">
        <f>100550388</f>
        <v>100550388</v>
      </c>
      <c r="B1119" s="6" t="s">
        <v>1017</v>
      </c>
      <c r="C1119" s="6">
        <v>10</v>
      </c>
      <c r="D1119" s="6">
        <v>122</v>
      </c>
      <c r="E1119" s="6">
        <v>10</v>
      </c>
    </row>
    <row r="1120" spans="1:5" x14ac:dyDescent="0.25">
      <c r="A1120" s="6">
        <v>100550366</v>
      </c>
      <c r="B1120" s="6" t="s">
        <v>1018</v>
      </c>
      <c r="C1120" s="6">
        <v>10</v>
      </c>
      <c r="D1120" s="6">
        <v>122</v>
      </c>
      <c r="E1120" s="6">
        <v>10</v>
      </c>
    </row>
    <row r="1121" spans="1:5" x14ac:dyDescent="0.25">
      <c r="A1121" s="6">
        <f>100550308</f>
        <v>100550308</v>
      </c>
      <c r="B1121" s="6" t="s">
        <v>1019</v>
      </c>
      <c r="C1121" s="6">
        <v>10</v>
      </c>
      <c r="D1121" s="6">
        <v>122</v>
      </c>
      <c r="E1121" s="6">
        <v>10</v>
      </c>
    </row>
    <row r="1122" spans="1:5" x14ac:dyDescent="0.25">
      <c r="A1122" s="6">
        <v>100550316</v>
      </c>
      <c r="B1122" s="6" t="s">
        <v>1020</v>
      </c>
      <c r="C1122" s="6">
        <v>10</v>
      </c>
      <c r="D1122" s="6">
        <v>95</v>
      </c>
      <c r="E1122" s="6">
        <v>10</v>
      </c>
    </row>
    <row r="1123" spans="1:5" x14ac:dyDescent="0.25">
      <c r="A1123" s="6">
        <f>100551522</f>
        <v>100551522</v>
      </c>
      <c r="B1123" s="6" t="s">
        <v>1021</v>
      </c>
      <c r="C1123" s="6">
        <v>10</v>
      </c>
      <c r="D1123" s="6">
        <v>107</v>
      </c>
      <c r="E1123" s="6">
        <v>10</v>
      </c>
    </row>
    <row r="1124" spans="1:5" x14ac:dyDescent="0.25">
      <c r="A1124" s="6">
        <f>100550389</f>
        <v>100550389</v>
      </c>
      <c r="B1124" s="6" t="s">
        <v>1022</v>
      </c>
      <c r="C1124" s="6">
        <v>10</v>
      </c>
      <c r="D1124" s="6">
        <v>101</v>
      </c>
      <c r="E1124" s="6">
        <v>10</v>
      </c>
    </row>
    <row r="1125" spans="1:5" x14ac:dyDescent="0.25">
      <c r="A1125" s="6">
        <v>100550654</v>
      </c>
      <c r="B1125" s="6" t="s">
        <v>1023</v>
      </c>
      <c r="C1125" s="6">
        <v>10</v>
      </c>
      <c r="D1125" s="6">
        <v>101</v>
      </c>
      <c r="E1125" s="6">
        <v>10</v>
      </c>
    </row>
    <row r="1126" spans="1:5" x14ac:dyDescent="0.25">
      <c r="A1126" s="6">
        <v>100550628</v>
      </c>
      <c r="B1126" s="6" t="s">
        <v>1024</v>
      </c>
      <c r="C1126" s="6">
        <v>10</v>
      </c>
      <c r="D1126" s="6">
        <v>122</v>
      </c>
      <c r="E1126" s="6">
        <v>10</v>
      </c>
    </row>
    <row r="1127" spans="1:5" x14ac:dyDescent="0.25">
      <c r="A1127" s="6">
        <v>100550714</v>
      </c>
      <c r="B1127" s="6" t="s">
        <v>1025</v>
      </c>
      <c r="C1127" s="6">
        <v>10</v>
      </c>
      <c r="D1127" s="6">
        <v>107</v>
      </c>
      <c r="E1127" s="6">
        <v>10</v>
      </c>
    </row>
    <row r="1128" spans="1:5" x14ac:dyDescent="0.25">
      <c r="A1128" s="6">
        <f>100549306</f>
        <v>100549306</v>
      </c>
      <c r="B1128" s="6" t="s">
        <v>1026</v>
      </c>
      <c r="C1128" s="6">
        <v>10</v>
      </c>
      <c r="D1128" s="6">
        <v>106</v>
      </c>
      <c r="E1128" s="6">
        <v>10</v>
      </c>
    </row>
    <row r="1129" spans="1:5" x14ac:dyDescent="0.25">
      <c r="A1129" s="6">
        <f>100549750</f>
        <v>100549750</v>
      </c>
      <c r="B1129" s="6" t="s">
        <v>1027</v>
      </c>
      <c r="C1129" s="6">
        <v>10</v>
      </c>
      <c r="D1129" s="6">
        <v>122</v>
      </c>
      <c r="E1129" s="6">
        <v>10</v>
      </c>
    </row>
    <row r="1130" spans="1:5" x14ac:dyDescent="0.25">
      <c r="A1130" s="6">
        <v>100551858</v>
      </c>
      <c r="B1130" s="6" t="s">
        <v>1028</v>
      </c>
      <c r="C1130" s="6">
        <v>10</v>
      </c>
      <c r="D1130" s="6">
        <v>147</v>
      </c>
      <c r="E1130" s="6">
        <v>10</v>
      </c>
    </row>
    <row r="1131" spans="1:5" x14ac:dyDescent="0.25">
      <c r="A1131" s="6">
        <v>100549399</v>
      </c>
      <c r="B1131" s="6" t="s">
        <v>1029</v>
      </c>
      <c r="C1131" s="6">
        <v>10</v>
      </c>
      <c r="D1131" s="6">
        <v>115</v>
      </c>
      <c r="E1131" s="6">
        <v>10</v>
      </c>
    </row>
    <row r="1132" spans="1:5" x14ac:dyDescent="0.25">
      <c r="A1132" s="6">
        <f>100550504</f>
        <v>100550504</v>
      </c>
      <c r="B1132" s="6" t="s">
        <v>1030</v>
      </c>
      <c r="C1132" s="6">
        <v>10</v>
      </c>
      <c r="D1132" s="6">
        <v>119</v>
      </c>
      <c r="E1132" s="6">
        <v>10</v>
      </c>
    </row>
    <row r="1133" spans="1:5" x14ac:dyDescent="0.25">
      <c r="A1133" s="6">
        <v>100549752</v>
      </c>
      <c r="B1133" s="6" t="s">
        <v>1031</v>
      </c>
      <c r="C1133" s="6">
        <v>10</v>
      </c>
      <c r="D1133" s="6">
        <v>127.06</v>
      </c>
      <c r="E1133" s="6">
        <v>10</v>
      </c>
    </row>
    <row r="1134" spans="1:5" x14ac:dyDescent="0.25">
      <c r="A1134" s="6">
        <f>100549535</f>
        <v>100549535</v>
      </c>
      <c r="B1134" s="6" t="s">
        <v>1032</v>
      </c>
      <c r="C1134" s="6">
        <v>10</v>
      </c>
      <c r="D1134" s="6">
        <v>142</v>
      </c>
      <c r="E1134" s="6">
        <v>10</v>
      </c>
    </row>
    <row r="1135" spans="1:5" x14ac:dyDescent="0.25">
      <c r="A1135" s="6">
        <v>100552678</v>
      </c>
      <c r="B1135" s="6" t="s">
        <v>1033</v>
      </c>
      <c r="C1135" s="6">
        <v>10</v>
      </c>
      <c r="D1135" s="6">
        <v>147</v>
      </c>
      <c r="E1135" s="6">
        <v>10</v>
      </c>
    </row>
    <row r="1136" spans="1:5" x14ac:dyDescent="0.25">
      <c r="A1136" s="6">
        <v>100552679</v>
      </c>
      <c r="B1136" s="6" t="s">
        <v>1034</v>
      </c>
      <c r="C1136" s="6">
        <v>10</v>
      </c>
      <c r="D1136" s="6">
        <v>137</v>
      </c>
      <c r="E1136" s="6">
        <v>10</v>
      </c>
    </row>
    <row r="1137" spans="1:5" x14ac:dyDescent="0.25">
      <c r="A1137" s="6">
        <v>100551859</v>
      </c>
      <c r="B1137" s="6" t="s">
        <v>1035</v>
      </c>
      <c r="C1137" s="6">
        <v>10</v>
      </c>
      <c r="D1137" s="6">
        <v>147</v>
      </c>
      <c r="E1137" s="6">
        <v>10</v>
      </c>
    </row>
    <row r="1138" spans="1:5" x14ac:dyDescent="0.25">
      <c r="A1138" s="6">
        <v>100552680</v>
      </c>
      <c r="B1138" s="6" t="s">
        <v>1036</v>
      </c>
      <c r="C1138" s="6">
        <v>10</v>
      </c>
      <c r="D1138" s="6">
        <v>147</v>
      </c>
      <c r="E1138" s="6">
        <v>10</v>
      </c>
    </row>
    <row r="1139" spans="1:5" x14ac:dyDescent="0.25">
      <c r="A1139" s="6">
        <v>100552681</v>
      </c>
      <c r="B1139" s="6" t="s">
        <v>1037</v>
      </c>
      <c r="C1139" s="6">
        <v>10</v>
      </c>
      <c r="D1139" s="6">
        <v>137</v>
      </c>
      <c r="E1139" s="6">
        <v>10</v>
      </c>
    </row>
    <row r="1140" spans="1:5" x14ac:dyDescent="0.25">
      <c r="A1140" s="6">
        <v>100548853</v>
      </c>
      <c r="B1140" s="6" t="s">
        <v>1038</v>
      </c>
      <c r="C1140" s="6">
        <v>10</v>
      </c>
      <c r="D1140" s="6">
        <v>131</v>
      </c>
      <c r="E1140" s="6">
        <v>10</v>
      </c>
    </row>
    <row r="1141" spans="1:5" x14ac:dyDescent="0.25">
      <c r="A1141" s="6">
        <f>100548814</f>
        <v>100548814</v>
      </c>
      <c r="B1141" s="6" t="s">
        <v>1039</v>
      </c>
      <c r="C1141" s="6">
        <v>10</v>
      </c>
      <c r="D1141" s="6">
        <v>131</v>
      </c>
      <c r="E1141" s="6">
        <v>10</v>
      </c>
    </row>
    <row r="1142" spans="1:5" x14ac:dyDescent="0.25">
      <c r="A1142" s="6">
        <v>100549346</v>
      </c>
      <c r="B1142" s="6" t="s">
        <v>1040</v>
      </c>
      <c r="C1142" s="6">
        <v>10</v>
      </c>
      <c r="D1142" s="6">
        <v>106</v>
      </c>
      <c r="E1142" s="6">
        <v>10</v>
      </c>
    </row>
    <row r="1143" spans="1:5" x14ac:dyDescent="0.25">
      <c r="A1143" s="6">
        <v>100550246</v>
      </c>
      <c r="B1143" s="6" t="s">
        <v>1041</v>
      </c>
      <c r="C1143" s="6">
        <v>10</v>
      </c>
      <c r="D1143" s="6">
        <v>122</v>
      </c>
      <c r="E1143" s="6">
        <v>10</v>
      </c>
    </row>
    <row r="1144" spans="1:5" x14ac:dyDescent="0.25">
      <c r="A1144" s="6">
        <v>100552683</v>
      </c>
      <c r="B1144" s="6" t="s">
        <v>1042</v>
      </c>
      <c r="C1144" s="6">
        <v>10</v>
      </c>
      <c r="D1144" s="6">
        <v>127</v>
      </c>
      <c r="E1144" s="6">
        <v>10</v>
      </c>
    </row>
    <row r="1145" spans="1:5" x14ac:dyDescent="0.25">
      <c r="B1145" s="6" t="s">
        <v>4279</v>
      </c>
    </row>
    <row r="1146" spans="1:5" x14ac:dyDescent="0.25">
      <c r="A1146" s="6">
        <f>100549469</f>
        <v>100549469</v>
      </c>
      <c r="B1146" s="6" t="s">
        <v>1043</v>
      </c>
      <c r="C1146" s="6">
        <v>10</v>
      </c>
      <c r="D1146" s="6">
        <v>118</v>
      </c>
      <c r="E1146" s="6">
        <v>10</v>
      </c>
    </row>
    <row r="1147" spans="1:5" x14ac:dyDescent="0.25">
      <c r="A1147" s="6">
        <f>100551520</f>
        <v>100551520</v>
      </c>
      <c r="B1147" s="6" t="s">
        <v>1044</v>
      </c>
      <c r="C1147" s="6">
        <v>10</v>
      </c>
      <c r="D1147" s="6">
        <v>121</v>
      </c>
      <c r="E1147" s="6">
        <v>10</v>
      </c>
    </row>
    <row r="1148" spans="1:5" x14ac:dyDescent="0.25">
      <c r="A1148" s="6">
        <f>100551853</f>
        <v>100551853</v>
      </c>
      <c r="B1148" s="6" t="s">
        <v>1045</v>
      </c>
      <c r="C1148" s="6">
        <v>10</v>
      </c>
      <c r="D1148" s="6">
        <v>121</v>
      </c>
      <c r="E1148" s="6">
        <v>10</v>
      </c>
    </row>
    <row r="1149" spans="1:5" x14ac:dyDescent="0.25">
      <c r="A1149" s="6">
        <v>100550653</v>
      </c>
      <c r="B1149" s="6" t="s">
        <v>1046</v>
      </c>
      <c r="C1149" s="6">
        <v>10</v>
      </c>
      <c r="D1149" s="6">
        <v>116</v>
      </c>
      <c r="E1149" s="6">
        <v>10</v>
      </c>
    </row>
    <row r="1150" spans="1:5" x14ac:dyDescent="0.25">
      <c r="A1150" s="6">
        <v>100549521</v>
      </c>
      <c r="B1150" s="6" t="s">
        <v>1047</v>
      </c>
      <c r="C1150" s="6">
        <v>10</v>
      </c>
      <c r="D1150" s="6">
        <v>105</v>
      </c>
      <c r="E1150" s="6">
        <v>10</v>
      </c>
    </row>
    <row r="1151" spans="1:5" x14ac:dyDescent="0.25">
      <c r="A1151" s="6">
        <v>100551855</v>
      </c>
      <c r="B1151" s="6" t="s">
        <v>1048</v>
      </c>
      <c r="C1151" s="6">
        <v>10</v>
      </c>
      <c r="D1151" s="6">
        <v>111</v>
      </c>
      <c r="E1151" s="6">
        <v>10</v>
      </c>
    </row>
    <row r="1152" spans="1:5" x14ac:dyDescent="0.25">
      <c r="A1152" s="6">
        <f>100549747</f>
        <v>100549747</v>
      </c>
      <c r="B1152" s="6" t="s">
        <v>1049</v>
      </c>
      <c r="C1152" s="6">
        <v>10</v>
      </c>
      <c r="D1152" s="6">
        <v>113</v>
      </c>
      <c r="E1152" s="6">
        <v>10</v>
      </c>
    </row>
    <row r="1153" spans="1:5" x14ac:dyDescent="0.25">
      <c r="A1153" s="6">
        <f>100549468</f>
        <v>100549468</v>
      </c>
      <c r="B1153" s="6" t="s">
        <v>1050</v>
      </c>
      <c r="C1153" s="6">
        <v>10</v>
      </c>
      <c r="D1153" s="6">
        <v>141</v>
      </c>
      <c r="E1153" s="6">
        <v>10</v>
      </c>
    </row>
    <row r="1154" spans="1:5" x14ac:dyDescent="0.25">
      <c r="A1154" s="6">
        <v>100548980</v>
      </c>
      <c r="B1154" s="6" t="s">
        <v>1051</v>
      </c>
      <c r="C1154" s="6">
        <v>10</v>
      </c>
      <c r="D1154" s="6">
        <v>144</v>
      </c>
      <c r="E1154" s="6">
        <v>10</v>
      </c>
    </row>
    <row r="1155" spans="1:5" x14ac:dyDescent="0.25">
      <c r="A1155" s="6">
        <v>100551391</v>
      </c>
      <c r="B1155" s="6" t="s">
        <v>1052</v>
      </c>
      <c r="C1155" s="6">
        <v>10</v>
      </c>
      <c r="D1155" s="6">
        <v>144</v>
      </c>
      <c r="E1155" s="6">
        <v>10</v>
      </c>
    </row>
    <row r="1156" spans="1:5" x14ac:dyDescent="0.25">
      <c r="A1156" s="6">
        <v>100551389</v>
      </c>
      <c r="B1156" s="6" t="s">
        <v>1053</v>
      </c>
      <c r="C1156" s="6">
        <v>10</v>
      </c>
      <c r="D1156" s="6">
        <v>144</v>
      </c>
      <c r="E1156" s="6">
        <v>10</v>
      </c>
    </row>
    <row r="1157" spans="1:5" x14ac:dyDescent="0.25">
      <c r="A1157" s="6">
        <v>100548979</v>
      </c>
      <c r="B1157" s="6" t="s">
        <v>1054</v>
      </c>
      <c r="C1157" s="6">
        <v>10</v>
      </c>
      <c r="D1157" s="6">
        <v>144</v>
      </c>
      <c r="E1157" s="6">
        <v>10</v>
      </c>
    </row>
    <row r="1158" spans="1:5" x14ac:dyDescent="0.25">
      <c r="A1158" s="6">
        <v>100548982</v>
      </c>
      <c r="B1158" s="6" t="s">
        <v>1055</v>
      </c>
      <c r="C1158" s="6">
        <v>10</v>
      </c>
      <c r="D1158" s="6">
        <v>144</v>
      </c>
      <c r="E1158" s="6">
        <v>10</v>
      </c>
    </row>
    <row r="1159" spans="1:5" x14ac:dyDescent="0.25">
      <c r="A1159" s="6">
        <v>100548981</v>
      </c>
      <c r="B1159" s="6" t="s">
        <v>1056</v>
      </c>
      <c r="C1159" s="6">
        <v>10</v>
      </c>
      <c r="D1159" s="6">
        <v>144</v>
      </c>
      <c r="E1159" s="6">
        <v>10</v>
      </c>
    </row>
    <row r="1160" spans="1:5" x14ac:dyDescent="0.25">
      <c r="A1160" s="6">
        <v>100549749</v>
      </c>
      <c r="B1160" s="6" t="s">
        <v>1057</v>
      </c>
      <c r="C1160" s="6">
        <v>10</v>
      </c>
      <c r="D1160" s="6">
        <v>124</v>
      </c>
      <c r="E1160" s="6">
        <v>10</v>
      </c>
    </row>
    <row r="1161" spans="1:5" x14ac:dyDescent="0.25">
      <c r="A1161" s="6">
        <v>100550327</v>
      </c>
      <c r="B1161" s="6" t="s">
        <v>1058</v>
      </c>
      <c r="C1161" s="6">
        <v>10</v>
      </c>
      <c r="D1161" s="6">
        <v>118</v>
      </c>
      <c r="E1161" s="6">
        <v>10</v>
      </c>
    </row>
    <row r="1162" spans="1:5" x14ac:dyDescent="0.25">
      <c r="A1162" s="6">
        <v>100549193</v>
      </c>
      <c r="B1162" s="6" t="s">
        <v>1059</v>
      </c>
      <c r="C1162" s="6">
        <v>10</v>
      </c>
      <c r="D1162" s="6">
        <v>124</v>
      </c>
      <c r="E1162" s="6">
        <v>10</v>
      </c>
    </row>
    <row r="1163" spans="1:5" x14ac:dyDescent="0.25">
      <c r="A1163" s="6">
        <v>100550409</v>
      </c>
      <c r="B1163" s="6" t="s">
        <v>1060</v>
      </c>
      <c r="C1163" s="6">
        <v>10</v>
      </c>
      <c r="D1163" s="6">
        <v>168</v>
      </c>
      <c r="E1163" s="6">
        <v>10</v>
      </c>
    </row>
    <row r="1164" spans="1:5" x14ac:dyDescent="0.25">
      <c r="A1164" s="6">
        <v>100552409</v>
      </c>
      <c r="B1164" s="6" t="s">
        <v>1061</v>
      </c>
      <c r="C1164" s="6">
        <v>10</v>
      </c>
      <c r="D1164" s="6">
        <v>105</v>
      </c>
      <c r="E1164" s="6">
        <v>10</v>
      </c>
    </row>
    <row r="1165" spans="1:5" x14ac:dyDescent="0.25">
      <c r="A1165" s="6">
        <v>100551595</v>
      </c>
      <c r="B1165" s="6" t="s">
        <v>1062</v>
      </c>
      <c r="C1165" s="6">
        <v>10</v>
      </c>
      <c r="D1165" s="6">
        <v>115</v>
      </c>
      <c r="E1165" s="6">
        <v>10</v>
      </c>
    </row>
    <row r="1166" spans="1:5" x14ac:dyDescent="0.25">
      <c r="A1166" s="6">
        <f>100549590</f>
        <v>100549590</v>
      </c>
      <c r="B1166" s="6" t="s">
        <v>1063</v>
      </c>
      <c r="C1166" s="6">
        <v>10</v>
      </c>
      <c r="D1166" s="6">
        <v>188</v>
      </c>
      <c r="E1166" s="6">
        <v>10</v>
      </c>
    </row>
    <row r="1167" spans="1:5" x14ac:dyDescent="0.25">
      <c r="A1167" s="6">
        <v>100549472</v>
      </c>
      <c r="B1167" s="6" t="s">
        <v>1064</v>
      </c>
      <c r="C1167" s="6">
        <v>10</v>
      </c>
      <c r="D1167" s="6">
        <v>188</v>
      </c>
      <c r="E1167" s="6">
        <v>10</v>
      </c>
    </row>
    <row r="1168" spans="1:5" x14ac:dyDescent="0.25">
      <c r="A1168" s="6">
        <v>100551524</v>
      </c>
      <c r="B1168" s="6" t="s">
        <v>1065</v>
      </c>
      <c r="C1168" s="6">
        <v>10</v>
      </c>
      <c r="D1168" s="6">
        <v>98</v>
      </c>
      <c r="E1168" s="6">
        <v>10</v>
      </c>
    </row>
    <row r="1169" spans="1:5" x14ac:dyDescent="0.25">
      <c r="A1169" s="6">
        <f>100549342</f>
        <v>100549342</v>
      </c>
      <c r="B1169" s="6" t="s">
        <v>1066</v>
      </c>
      <c r="C1169" s="6">
        <v>10</v>
      </c>
      <c r="D1169" s="6">
        <v>105</v>
      </c>
      <c r="E1169" s="6">
        <v>10</v>
      </c>
    </row>
    <row r="1170" spans="1:5" x14ac:dyDescent="0.25">
      <c r="A1170" s="6">
        <f>100550715</f>
        <v>100550715</v>
      </c>
      <c r="B1170" s="6" t="s">
        <v>1067</v>
      </c>
      <c r="C1170" s="6">
        <v>10</v>
      </c>
      <c r="D1170" s="6">
        <v>111</v>
      </c>
      <c r="E1170" s="6">
        <v>10</v>
      </c>
    </row>
    <row r="1171" spans="1:5" x14ac:dyDescent="0.25">
      <c r="A1171" s="6">
        <v>100550367</v>
      </c>
      <c r="B1171" s="6" t="s">
        <v>1068</v>
      </c>
      <c r="C1171" s="6">
        <v>10</v>
      </c>
      <c r="D1171" s="6">
        <v>105</v>
      </c>
      <c r="E1171" s="6">
        <v>10</v>
      </c>
    </row>
    <row r="1172" spans="1:5" x14ac:dyDescent="0.25">
      <c r="A1172" s="6">
        <v>100550503</v>
      </c>
      <c r="B1172" s="6" t="s">
        <v>1069</v>
      </c>
      <c r="C1172" s="6">
        <v>10</v>
      </c>
      <c r="D1172" s="6">
        <v>95</v>
      </c>
      <c r="E1172" s="6">
        <v>10</v>
      </c>
    </row>
    <row r="1173" spans="1:5" x14ac:dyDescent="0.25">
      <c r="A1173" s="6">
        <v>100548328</v>
      </c>
      <c r="B1173" s="6" t="s">
        <v>1070</v>
      </c>
      <c r="C1173" s="6">
        <v>10</v>
      </c>
      <c r="D1173" s="6">
        <v>89</v>
      </c>
      <c r="E1173" s="6">
        <v>10</v>
      </c>
    </row>
    <row r="1174" spans="1:5" x14ac:dyDescent="0.25">
      <c r="A1174" s="6">
        <f>100551525</f>
        <v>100551525</v>
      </c>
      <c r="B1174" s="6" t="s">
        <v>1071</v>
      </c>
      <c r="C1174" s="6">
        <v>10</v>
      </c>
      <c r="D1174" s="6">
        <v>98</v>
      </c>
      <c r="E1174" s="6">
        <v>10</v>
      </c>
    </row>
    <row r="1175" spans="1:5" x14ac:dyDescent="0.25">
      <c r="A1175" s="6">
        <v>100552410</v>
      </c>
      <c r="B1175" s="6" t="s">
        <v>1072</v>
      </c>
      <c r="C1175" s="6">
        <v>10</v>
      </c>
      <c r="D1175" s="6">
        <v>98</v>
      </c>
      <c r="E1175" s="6">
        <v>10</v>
      </c>
    </row>
    <row r="1176" spans="1:5" x14ac:dyDescent="0.25">
      <c r="B1176" s="6" t="s">
        <v>4280</v>
      </c>
    </row>
    <row r="1177" spans="1:5" x14ac:dyDescent="0.25">
      <c r="A1177" s="6">
        <v>100548620</v>
      </c>
      <c r="B1177" s="6" t="s">
        <v>1073</v>
      </c>
      <c r="C1177" s="6">
        <v>10</v>
      </c>
      <c r="D1177" s="6">
        <v>155</v>
      </c>
      <c r="E1177" s="6">
        <v>10</v>
      </c>
    </row>
    <row r="1178" spans="1:5" x14ac:dyDescent="0.25">
      <c r="A1178" s="6">
        <v>100550678</v>
      </c>
      <c r="B1178" s="6" t="s">
        <v>1074</v>
      </c>
      <c r="C1178" s="6">
        <v>10</v>
      </c>
      <c r="D1178" s="6">
        <v>148</v>
      </c>
      <c r="E1178" s="6">
        <v>10</v>
      </c>
    </row>
    <row r="1179" spans="1:5" x14ac:dyDescent="0.25">
      <c r="A1179" s="6">
        <v>100548880</v>
      </c>
      <c r="B1179" s="6" t="s">
        <v>1075</v>
      </c>
      <c r="C1179" s="6">
        <v>10</v>
      </c>
      <c r="D1179" s="6">
        <v>155</v>
      </c>
      <c r="E1179" s="6">
        <v>10</v>
      </c>
    </row>
    <row r="1180" spans="1:5" x14ac:dyDescent="0.25">
      <c r="A1180" s="6">
        <v>100548518</v>
      </c>
      <c r="B1180" s="6" t="s">
        <v>1076</v>
      </c>
      <c r="C1180" s="6">
        <v>10</v>
      </c>
      <c r="D1180" s="6">
        <v>105</v>
      </c>
      <c r="E1180" s="6">
        <v>10</v>
      </c>
    </row>
    <row r="1181" spans="1:5" x14ac:dyDescent="0.25">
      <c r="A1181" s="6">
        <f>100549423</f>
        <v>100549423</v>
      </c>
      <c r="B1181" s="6" t="s">
        <v>1077</v>
      </c>
      <c r="C1181" s="6">
        <v>10</v>
      </c>
      <c r="D1181" s="6">
        <v>112</v>
      </c>
      <c r="E1181" s="6">
        <v>10</v>
      </c>
    </row>
    <row r="1182" spans="1:5" x14ac:dyDescent="0.25">
      <c r="A1182" s="6">
        <v>100551594</v>
      </c>
      <c r="B1182" s="6" t="s">
        <v>1078</v>
      </c>
      <c r="C1182" s="6">
        <v>10</v>
      </c>
      <c r="D1182" s="6">
        <v>116</v>
      </c>
      <c r="E1182" s="6">
        <v>10</v>
      </c>
    </row>
    <row r="1183" spans="1:5" x14ac:dyDescent="0.25">
      <c r="A1183" s="6">
        <f>100549425</f>
        <v>100549425</v>
      </c>
      <c r="B1183" s="6" t="s">
        <v>1079</v>
      </c>
      <c r="C1183" s="6">
        <v>10</v>
      </c>
      <c r="D1183" s="6">
        <v>95</v>
      </c>
      <c r="E1183" s="6">
        <v>10</v>
      </c>
    </row>
    <row r="1184" spans="1:5" x14ac:dyDescent="0.25">
      <c r="A1184" s="6">
        <v>100552691</v>
      </c>
      <c r="B1184" s="6" t="s">
        <v>1080</v>
      </c>
      <c r="C1184" s="6">
        <v>10</v>
      </c>
      <c r="D1184" s="6">
        <v>99</v>
      </c>
      <c r="E1184" s="6">
        <v>10</v>
      </c>
    </row>
    <row r="1185" spans="1:5" x14ac:dyDescent="0.25">
      <c r="A1185" s="6">
        <v>100549339</v>
      </c>
      <c r="B1185" s="6" t="s">
        <v>1081</v>
      </c>
      <c r="C1185" s="6">
        <v>10</v>
      </c>
      <c r="D1185" s="6">
        <v>95</v>
      </c>
      <c r="E1185" s="6">
        <v>10</v>
      </c>
    </row>
    <row r="1186" spans="1:5" x14ac:dyDescent="0.25">
      <c r="A1186" s="6">
        <v>100550791</v>
      </c>
      <c r="B1186" s="6" t="s">
        <v>1082</v>
      </c>
      <c r="C1186" s="6">
        <v>10</v>
      </c>
      <c r="D1186" s="6">
        <v>89</v>
      </c>
      <c r="E1186" s="6">
        <v>10</v>
      </c>
    </row>
    <row r="1187" spans="1:5" x14ac:dyDescent="0.25">
      <c r="A1187" s="6">
        <v>100550795</v>
      </c>
      <c r="B1187" s="6" t="s">
        <v>1083</v>
      </c>
      <c r="C1187" s="6">
        <v>10</v>
      </c>
      <c r="D1187" s="6">
        <v>89</v>
      </c>
      <c r="E1187" s="6">
        <v>10</v>
      </c>
    </row>
    <row r="1188" spans="1:5" x14ac:dyDescent="0.25">
      <c r="A1188" s="6">
        <v>100550679</v>
      </c>
      <c r="B1188" s="6" t="s">
        <v>1084</v>
      </c>
      <c r="C1188" s="6">
        <v>10</v>
      </c>
      <c r="D1188" s="6">
        <v>111</v>
      </c>
      <c r="E1188" s="6">
        <v>10</v>
      </c>
    </row>
    <row r="1189" spans="1:5" x14ac:dyDescent="0.25">
      <c r="A1189" s="6">
        <v>100548883</v>
      </c>
      <c r="B1189" s="6" t="s">
        <v>1085</v>
      </c>
      <c r="C1189" s="6">
        <v>10</v>
      </c>
      <c r="D1189" s="6">
        <v>111</v>
      </c>
      <c r="E1189" s="6">
        <v>10</v>
      </c>
    </row>
    <row r="1190" spans="1:5" x14ac:dyDescent="0.25">
      <c r="A1190" s="6">
        <v>100550799</v>
      </c>
      <c r="B1190" s="6" t="s">
        <v>1086</v>
      </c>
      <c r="C1190" s="6">
        <v>10</v>
      </c>
      <c r="D1190" s="6">
        <v>105</v>
      </c>
      <c r="E1190" s="6">
        <v>10</v>
      </c>
    </row>
    <row r="1191" spans="1:5" x14ac:dyDescent="0.25">
      <c r="A1191" s="6">
        <v>100549165</v>
      </c>
      <c r="B1191" s="6" t="s">
        <v>1087</v>
      </c>
      <c r="C1191" s="6">
        <v>10</v>
      </c>
      <c r="D1191" s="6">
        <v>171</v>
      </c>
      <c r="E1191" s="6">
        <v>10</v>
      </c>
    </row>
    <row r="1192" spans="1:5" x14ac:dyDescent="0.25">
      <c r="A1192" s="6">
        <v>100549163</v>
      </c>
      <c r="B1192" s="6" t="s">
        <v>1088</v>
      </c>
      <c r="C1192" s="6">
        <v>10</v>
      </c>
      <c r="D1192" s="6">
        <v>171</v>
      </c>
      <c r="E1192" s="6">
        <v>10</v>
      </c>
    </row>
    <row r="1193" spans="1:5" x14ac:dyDescent="0.25">
      <c r="A1193" s="6">
        <v>100549552</v>
      </c>
      <c r="B1193" s="6" t="s">
        <v>1089</v>
      </c>
      <c r="C1193" s="6">
        <v>10</v>
      </c>
      <c r="D1193" s="6">
        <v>141</v>
      </c>
      <c r="E1193" s="6">
        <v>10</v>
      </c>
    </row>
    <row r="1194" spans="1:5" x14ac:dyDescent="0.25">
      <c r="A1194" s="6">
        <v>100549343</v>
      </c>
      <c r="B1194" s="6" t="s">
        <v>1090</v>
      </c>
      <c r="C1194" s="6">
        <v>10</v>
      </c>
      <c r="D1194" s="6">
        <v>95</v>
      </c>
      <c r="E1194" s="6">
        <v>10</v>
      </c>
    </row>
    <row r="1195" spans="1:5" x14ac:dyDescent="0.25">
      <c r="A1195" s="6">
        <v>100547764</v>
      </c>
      <c r="B1195" s="6" t="s">
        <v>1091</v>
      </c>
      <c r="C1195" s="6">
        <v>10</v>
      </c>
      <c r="D1195" s="6">
        <v>89</v>
      </c>
      <c r="E1195" s="6">
        <v>10</v>
      </c>
    </row>
    <row r="1196" spans="1:5" x14ac:dyDescent="0.25">
      <c r="A1196" s="6">
        <v>100549424</v>
      </c>
      <c r="B1196" s="6" t="s">
        <v>1092</v>
      </c>
      <c r="C1196" s="6">
        <v>10</v>
      </c>
      <c r="D1196" s="6">
        <v>89</v>
      </c>
      <c r="E1196" s="6">
        <v>10</v>
      </c>
    </row>
    <row r="1197" spans="1:5" x14ac:dyDescent="0.25">
      <c r="A1197" s="6">
        <v>100550762</v>
      </c>
      <c r="B1197" s="6" t="s">
        <v>1093</v>
      </c>
      <c r="C1197" s="6">
        <v>10</v>
      </c>
      <c r="D1197" s="6">
        <v>89</v>
      </c>
      <c r="E1197" s="6">
        <v>10</v>
      </c>
    </row>
    <row r="1198" spans="1:5" x14ac:dyDescent="0.25">
      <c r="B1198" s="6" t="s">
        <v>4281</v>
      </c>
    </row>
    <row r="1199" spans="1:5" x14ac:dyDescent="0.25">
      <c r="A1199" s="6">
        <v>100550633</v>
      </c>
      <c r="B1199" s="6" t="s">
        <v>1094</v>
      </c>
      <c r="C1199" s="6">
        <v>10</v>
      </c>
      <c r="D1199" s="6">
        <v>94</v>
      </c>
      <c r="E1199" s="6">
        <v>10</v>
      </c>
    </row>
    <row r="1200" spans="1:5" x14ac:dyDescent="0.25">
      <c r="A1200" s="6">
        <v>100551996</v>
      </c>
      <c r="B1200" s="6" t="s">
        <v>1095</v>
      </c>
      <c r="C1200" s="6">
        <v>10</v>
      </c>
      <c r="D1200" s="6">
        <v>94</v>
      </c>
      <c r="E1200" s="6">
        <v>10</v>
      </c>
    </row>
    <row r="1201" spans="1:5" x14ac:dyDescent="0.25">
      <c r="A1201" s="6">
        <v>100550767</v>
      </c>
      <c r="B1201" s="6" t="s">
        <v>1096</v>
      </c>
      <c r="C1201" s="6">
        <v>10</v>
      </c>
      <c r="D1201" s="6">
        <v>94</v>
      </c>
      <c r="E1201" s="6">
        <v>10</v>
      </c>
    </row>
    <row r="1202" spans="1:5" x14ac:dyDescent="0.25">
      <c r="A1202" s="6">
        <v>100550457</v>
      </c>
      <c r="B1202" s="6" t="s">
        <v>1097</v>
      </c>
      <c r="C1202" s="6">
        <v>10</v>
      </c>
      <c r="D1202" s="6">
        <v>94</v>
      </c>
      <c r="E1202" s="6">
        <v>10</v>
      </c>
    </row>
    <row r="1203" spans="1:5" x14ac:dyDescent="0.25">
      <c r="B1203" s="6" t="s">
        <v>4282</v>
      </c>
    </row>
    <row r="1204" spans="1:5" x14ac:dyDescent="0.25">
      <c r="A1204" s="6">
        <v>100550500</v>
      </c>
      <c r="B1204" s="6" t="s">
        <v>1098</v>
      </c>
      <c r="C1204" s="6">
        <v>10</v>
      </c>
      <c r="D1204" s="6">
        <v>99</v>
      </c>
      <c r="E1204" s="6">
        <v>10</v>
      </c>
    </row>
    <row r="1205" spans="1:5" x14ac:dyDescent="0.25">
      <c r="A1205" s="6">
        <v>100551856</v>
      </c>
      <c r="B1205" s="6" t="s">
        <v>1099</v>
      </c>
      <c r="C1205" s="6">
        <v>10</v>
      </c>
      <c r="D1205" s="6">
        <v>95</v>
      </c>
      <c r="E1205" s="6">
        <v>10</v>
      </c>
    </row>
    <row r="1206" spans="1:5" x14ac:dyDescent="0.25">
      <c r="A1206" s="6">
        <v>100551857</v>
      </c>
      <c r="B1206" s="6" t="s">
        <v>1100</v>
      </c>
      <c r="C1206" s="6">
        <v>10</v>
      </c>
      <c r="D1206" s="6">
        <v>99</v>
      </c>
      <c r="E1206" s="6">
        <v>10</v>
      </c>
    </row>
    <row r="1207" spans="1:5" x14ac:dyDescent="0.25">
      <c r="A1207" s="6">
        <f>100551523</f>
        <v>100551523</v>
      </c>
      <c r="B1207" s="6" t="s">
        <v>1101</v>
      </c>
      <c r="C1207" s="6">
        <v>10</v>
      </c>
      <c r="D1207" s="6">
        <v>99</v>
      </c>
      <c r="E1207" s="6">
        <v>10</v>
      </c>
    </row>
    <row r="1208" spans="1:5" x14ac:dyDescent="0.25">
      <c r="A1208" s="6">
        <v>100551098</v>
      </c>
      <c r="B1208" s="6" t="s">
        <v>1102</v>
      </c>
      <c r="C1208" s="6">
        <v>10</v>
      </c>
      <c r="D1208" s="6">
        <v>95</v>
      </c>
      <c r="E1208" s="6">
        <v>10</v>
      </c>
    </row>
    <row r="1209" spans="1:5" x14ac:dyDescent="0.25">
      <c r="A1209" s="6">
        <f>100551526</f>
        <v>100551526</v>
      </c>
      <c r="B1209" s="6" t="s">
        <v>1103</v>
      </c>
      <c r="C1209" s="6">
        <v>10</v>
      </c>
      <c r="D1209" s="6">
        <v>105</v>
      </c>
      <c r="E1209" s="6">
        <v>10</v>
      </c>
    </row>
    <row r="1210" spans="1:5" x14ac:dyDescent="0.25">
      <c r="A1210" s="6">
        <f>100550412</f>
        <v>100550412</v>
      </c>
      <c r="B1210" s="6" t="s">
        <v>1104</v>
      </c>
      <c r="C1210" s="6">
        <v>10</v>
      </c>
      <c r="D1210" s="6">
        <v>95</v>
      </c>
      <c r="E1210" s="6">
        <v>10</v>
      </c>
    </row>
    <row r="1211" spans="1:5" x14ac:dyDescent="0.25">
      <c r="A1211" s="6">
        <v>100553027</v>
      </c>
      <c r="B1211" s="6" t="s">
        <v>1105</v>
      </c>
      <c r="C1211" s="6">
        <v>10</v>
      </c>
      <c r="D1211" s="6">
        <v>110</v>
      </c>
      <c r="E1211" s="6">
        <v>10</v>
      </c>
    </row>
    <row r="1212" spans="1:5" x14ac:dyDescent="0.25">
      <c r="B1212" s="6" t="s">
        <v>4283</v>
      </c>
    </row>
    <row r="1213" spans="1:5" x14ac:dyDescent="0.25">
      <c r="A1213" s="6">
        <v>100547515</v>
      </c>
      <c r="B1213" s="6" t="s">
        <v>1106</v>
      </c>
      <c r="C1213" s="6">
        <v>5</v>
      </c>
      <c r="D1213" s="6">
        <v>69</v>
      </c>
      <c r="E1213" s="6">
        <v>5</v>
      </c>
    </row>
    <row r="1214" spans="1:5" x14ac:dyDescent="0.25">
      <c r="B1214" s="6" t="s">
        <v>4207</v>
      </c>
    </row>
    <row r="1215" spans="1:5" x14ac:dyDescent="0.25">
      <c r="A1215" s="6">
        <v>100547795</v>
      </c>
      <c r="B1215" s="6" t="s">
        <v>1107</v>
      </c>
      <c r="C1215" s="6">
        <v>10</v>
      </c>
      <c r="D1215" s="6">
        <v>86</v>
      </c>
      <c r="E1215" s="6">
        <v>10</v>
      </c>
    </row>
    <row r="1216" spans="1:5" x14ac:dyDescent="0.25">
      <c r="A1216" s="6">
        <v>100548365</v>
      </c>
      <c r="B1216" s="6" t="s">
        <v>1108</v>
      </c>
      <c r="C1216" s="6">
        <v>10</v>
      </c>
      <c r="D1216" s="6">
        <v>89</v>
      </c>
      <c r="E1216" s="6">
        <v>10</v>
      </c>
    </row>
    <row r="1217" spans="1:5" x14ac:dyDescent="0.25">
      <c r="A1217" s="6">
        <v>100549304</v>
      </c>
      <c r="B1217" s="6" t="s">
        <v>1109</v>
      </c>
      <c r="C1217" s="6">
        <v>10</v>
      </c>
      <c r="D1217" s="6">
        <v>82</v>
      </c>
      <c r="E1217" s="6">
        <v>10</v>
      </c>
    </row>
    <row r="1218" spans="1:5" x14ac:dyDescent="0.25">
      <c r="A1218" s="6">
        <v>100550656</v>
      </c>
      <c r="B1218" s="6" t="s">
        <v>1110</v>
      </c>
      <c r="C1218" s="6">
        <v>10</v>
      </c>
      <c r="D1218" s="6">
        <v>94</v>
      </c>
      <c r="E1218" s="6">
        <v>10</v>
      </c>
    </row>
    <row r="1219" spans="1:5" x14ac:dyDescent="0.25">
      <c r="A1219" s="6">
        <v>100549371</v>
      </c>
      <c r="B1219" s="6" t="s">
        <v>1111</v>
      </c>
      <c r="C1219" s="6">
        <v>10</v>
      </c>
      <c r="D1219" s="6">
        <v>84</v>
      </c>
      <c r="E1219" s="6">
        <v>10</v>
      </c>
    </row>
    <row r="1220" spans="1:5" x14ac:dyDescent="0.25">
      <c r="A1220" s="6">
        <v>100463678</v>
      </c>
      <c r="B1220" s="6" t="s">
        <v>1112</v>
      </c>
      <c r="C1220" s="6">
        <v>240</v>
      </c>
      <c r="D1220" s="6">
        <v>38.880000000000003</v>
      </c>
      <c r="E1220" s="6">
        <v>10</v>
      </c>
    </row>
    <row r="1221" spans="1:5" x14ac:dyDescent="0.25">
      <c r="A1221" s="6">
        <v>100546605</v>
      </c>
      <c r="B1221" s="6" t="s">
        <v>1113</v>
      </c>
      <c r="C1221" s="6">
        <v>10</v>
      </c>
      <c r="D1221" s="6">
        <v>77.790000000000006</v>
      </c>
      <c r="E1221" s="6">
        <v>10</v>
      </c>
    </row>
    <row r="1222" spans="1:5" x14ac:dyDescent="0.25">
      <c r="A1222" s="6">
        <v>100548366</v>
      </c>
      <c r="B1222" s="6" t="s">
        <v>1114</v>
      </c>
      <c r="C1222" s="6">
        <v>10</v>
      </c>
      <c r="D1222" s="6">
        <v>84</v>
      </c>
      <c r="E1222" s="6">
        <v>10</v>
      </c>
    </row>
    <row r="1223" spans="1:5" x14ac:dyDescent="0.25">
      <c r="B1223" s="6" t="s">
        <v>1115</v>
      </c>
    </row>
    <row r="1224" spans="1:5" x14ac:dyDescent="0.25">
      <c r="B1224" s="6" t="s">
        <v>4284</v>
      </c>
    </row>
    <row r="1225" spans="1:5" x14ac:dyDescent="0.25">
      <c r="A1225" s="6">
        <v>100540080</v>
      </c>
      <c r="B1225" s="6" t="s">
        <v>1116</v>
      </c>
      <c r="C1225" s="6">
        <v>30</v>
      </c>
      <c r="D1225" s="6">
        <v>21.24</v>
      </c>
      <c r="E1225" s="6">
        <v>30</v>
      </c>
    </row>
    <row r="1226" spans="1:5" x14ac:dyDescent="0.25">
      <c r="A1226" s="6">
        <v>100534333</v>
      </c>
      <c r="B1226" s="6" t="s">
        <v>1117</v>
      </c>
      <c r="C1226" s="6">
        <v>18</v>
      </c>
      <c r="D1226" s="6">
        <v>26.22</v>
      </c>
      <c r="E1226" s="6">
        <v>18</v>
      </c>
    </row>
    <row r="1227" spans="1:5" x14ac:dyDescent="0.25">
      <c r="A1227" s="6">
        <v>100534325</v>
      </c>
      <c r="B1227" s="6" t="s">
        <v>1118</v>
      </c>
      <c r="C1227" s="6">
        <v>18</v>
      </c>
      <c r="D1227" s="6">
        <v>26.22</v>
      </c>
      <c r="E1227" s="6">
        <v>18</v>
      </c>
    </row>
    <row r="1228" spans="1:5" x14ac:dyDescent="0.25">
      <c r="A1228" s="6">
        <v>100546733</v>
      </c>
      <c r="B1228" s="6" t="s">
        <v>1119</v>
      </c>
      <c r="C1228" s="6">
        <v>30</v>
      </c>
      <c r="D1228" s="6">
        <v>21.24</v>
      </c>
      <c r="E1228" s="6">
        <v>30</v>
      </c>
    </row>
    <row r="1229" spans="1:5" x14ac:dyDescent="0.25">
      <c r="A1229" s="6">
        <v>100558239</v>
      </c>
      <c r="B1229" s="6" t="s">
        <v>1120</v>
      </c>
      <c r="C1229" s="6">
        <v>30</v>
      </c>
      <c r="D1229" s="6">
        <v>21.24</v>
      </c>
      <c r="E1229" s="6">
        <v>30</v>
      </c>
    </row>
    <row r="1230" spans="1:5" x14ac:dyDescent="0.25">
      <c r="A1230" s="6">
        <v>100534296</v>
      </c>
      <c r="B1230" s="6" t="s">
        <v>1121</v>
      </c>
      <c r="C1230" s="6">
        <v>12</v>
      </c>
      <c r="D1230" s="6">
        <v>32.54</v>
      </c>
      <c r="E1230" s="6">
        <v>12</v>
      </c>
    </row>
    <row r="1231" spans="1:5" x14ac:dyDescent="0.25">
      <c r="A1231" s="6">
        <v>100545740</v>
      </c>
      <c r="B1231" s="6" t="s">
        <v>1122</v>
      </c>
      <c r="C1231" s="6">
        <v>12</v>
      </c>
      <c r="D1231" s="6">
        <v>32.54</v>
      </c>
      <c r="E1231" s="6">
        <v>12</v>
      </c>
    </row>
    <row r="1232" spans="1:5" x14ac:dyDescent="0.25">
      <c r="A1232" s="6">
        <v>100546734</v>
      </c>
      <c r="B1232" s="6" t="s">
        <v>1123</v>
      </c>
      <c r="C1232" s="6">
        <v>12</v>
      </c>
      <c r="D1232" s="6">
        <v>32.54</v>
      </c>
      <c r="E1232" s="6">
        <v>12</v>
      </c>
    </row>
    <row r="1233" spans="1:5" x14ac:dyDescent="0.25">
      <c r="A1233" s="6">
        <v>35594</v>
      </c>
      <c r="B1233" s="6" t="s">
        <v>1124</v>
      </c>
      <c r="C1233" s="6">
        <v>30</v>
      </c>
      <c r="D1233" s="6">
        <v>21.24</v>
      </c>
      <c r="E1233" s="6">
        <v>30</v>
      </c>
    </row>
    <row r="1234" spans="1:5" x14ac:dyDescent="0.25">
      <c r="A1234" s="6">
        <v>35597</v>
      </c>
      <c r="B1234" s="6" t="s">
        <v>1125</v>
      </c>
      <c r="C1234" s="6">
        <v>30</v>
      </c>
      <c r="D1234" s="6">
        <v>21.24</v>
      </c>
      <c r="E1234" s="6">
        <v>30</v>
      </c>
    </row>
    <row r="1235" spans="1:5" x14ac:dyDescent="0.25">
      <c r="A1235" s="6">
        <v>100547799</v>
      </c>
      <c r="B1235" s="6" t="s">
        <v>1126</v>
      </c>
      <c r="C1235" s="6">
        <v>30</v>
      </c>
      <c r="D1235" s="6">
        <v>21.24</v>
      </c>
      <c r="E1235" s="6">
        <v>30</v>
      </c>
    </row>
    <row r="1236" spans="1:5" x14ac:dyDescent="0.25">
      <c r="A1236" s="6">
        <v>100443458</v>
      </c>
      <c r="B1236" s="6" t="s">
        <v>1127</v>
      </c>
      <c r="C1236" s="6">
        <v>30</v>
      </c>
      <c r="D1236" s="6">
        <v>21.24</v>
      </c>
      <c r="E1236" s="6">
        <v>30</v>
      </c>
    </row>
    <row r="1237" spans="1:5" x14ac:dyDescent="0.25">
      <c r="A1237" s="6">
        <v>100534350</v>
      </c>
      <c r="B1237" s="6" t="s">
        <v>1128</v>
      </c>
      <c r="C1237" s="6">
        <v>30</v>
      </c>
      <c r="D1237" s="6">
        <v>21.24</v>
      </c>
      <c r="E1237" s="6">
        <v>30</v>
      </c>
    </row>
    <row r="1238" spans="1:5" x14ac:dyDescent="0.25">
      <c r="A1238" s="6">
        <v>21594</v>
      </c>
      <c r="B1238" s="6" t="s">
        <v>1129</v>
      </c>
      <c r="C1238" s="6">
        <v>30</v>
      </c>
      <c r="D1238" s="6">
        <v>21.24</v>
      </c>
      <c r="E1238" s="6">
        <v>30</v>
      </c>
    </row>
    <row r="1239" spans="1:5" x14ac:dyDescent="0.25">
      <c r="A1239" s="6">
        <v>21596</v>
      </c>
      <c r="B1239" s="6" t="s">
        <v>1130</v>
      </c>
      <c r="C1239" s="6">
        <v>30</v>
      </c>
      <c r="D1239" s="6">
        <v>21.24</v>
      </c>
      <c r="E1239" s="6">
        <v>30</v>
      </c>
    </row>
    <row r="1240" spans="1:5" x14ac:dyDescent="0.25">
      <c r="A1240" s="6">
        <v>72882</v>
      </c>
      <c r="B1240" s="6" t="s">
        <v>1131</v>
      </c>
      <c r="C1240" s="6">
        <v>30</v>
      </c>
      <c r="D1240" s="6">
        <v>21.24</v>
      </c>
      <c r="E1240" s="6">
        <v>30</v>
      </c>
    </row>
    <row r="1241" spans="1:5" x14ac:dyDescent="0.25">
      <c r="A1241" s="6">
        <v>100547605</v>
      </c>
      <c r="B1241" s="6" t="s">
        <v>1132</v>
      </c>
      <c r="C1241" s="6">
        <v>96</v>
      </c>
      <c r="D1241" s="6">
        <v>35.29</v>
      </c>
      <c r="E1241" s="6">
        <v>96</v>
      </c>
    </row>
    <row r="1242" spans="1:5" x14ac:dyDescent="0.25">
      <c r="A1242" s="6">
        <v>35610</v>
      </c>
      <c r="B1242" s="6" t="s">
        <v>1133</v>
      </c>
      <c r="C1242" s="6">
        <v>12</v>
      </c>
      <c r="D1242" s="6">
        <v>35.29</v>
      </c>
      <c r="E1242" s="6">
        <v>12</v>
      </c>
    </row>
    <row r="1243" spans="1:5" x14ac:dyDescent="0.25">
      <c r="B1243" s="6" t="s">
        <v>4207</v>
      </c>
    </row>
    <row r="1244" spans="1:5" x14ac:dyDescent="0.25">
      <c r="A1244" s="6">
        <v>100548345</v>
      </c>
      <c r="B1244" s="6" t="s">
        <v>1134</v>
      </c>
      <c r="C1244" s="6">
        <v>42</v>
      </c>
      <c r="D1244" s="6">
        <v>18</v>
      </c>
      <c r="E1244" s="6">
        <v>42</v>
      </c>
    </row>
    <row r="1245" spans="1:5" x14ac:dyDescent="0.25">
      <c r="A1245" s="6">
        <v>100544721</v>
      </c>
      <c r="B1245" s="6" t="s">
        <v>1135</v>
      </c>
      <c r="C1245" s="6">
        <v>48</v>
      </c>
      <c r="D1245" s="6">
        <v>10.5</v>
      </c>
      <c r="E1245" s="6">
        <v>48</v>
      </c>
    </row>
    <row r="1246" spans="1:5" x14ac:dyDescent="0.25">
      <c r="A1246" s="6">
        <v>100544720</v>
      </c>
      <c r="B1246" s="6" t="s">
        <v>1136</v>
      </c>
      <c r="C1246" s="6">
        <v>30</v>
      </c>
      <c r="D1246" s="6">
        <v>14.7</v>
      </c>
      <c r="E1246" s="6">
        <v>30</v>
      </c>
    </row>
    <row r="1247" spans="1:5" x14ac:dyDescent="0.25">
      <c r="A1247" s="6">
        <v>100550788</v>
      </c>
      <c r="B1247" s="6" t="s">
        <v>1137</v>
      </c>
      <c r="C1247" s="6">
        <v>50</v>
      </c>
      <c r="D1247" s="6">
        <v>17.329999999999998</v>
      </c>
      <c r="E1247" s="6">
        <v>50</v>
      </c>
    </row>
    <row r="1248" spans="1:5" x14ac:dyDescent="0.25">
      <c r="A1248" s="6">
        <v>100550789</v>
      </c>
      <c r="B1248" s="6" t="s">
        <v>1138</v>
      </c>
      <c r="C1248" s="6">
        <v>30</v>
      </c>
      <c r="D1248" s="6">
        <v>29.78</v>
      </c>
      <c r="E1248" s="6">
        <v>30</v>
      </c>
    </row>
    <row r="1249" spans="1:5" x14ac:dyDescent="0.25">
      <c r="A1249" s="6">
        <v>100545522</v>
      </c>
      <c r="B1249" s="6" t="s">
        <v>1139</v>
      </c>
      <c r="C1249" s="6">
        <v>24</v>
      </c>
      <c r="D1249" s="6">
        <v>17.5</v>
      </c>
      <c r="E1249" s="6">
        <v>24</v>
      </c>
    </row>
    <row r="1250" spans="1:5" x14ac:dyDescent="0.25">
      <c r="A1250" s="6">
        <v>100552612</v>
      </c>
      <c r="B1250" s="6" t="s">
        <v>1140</v>
      </c>
      <c r="C1250" s="6">
        <v>48</v>
      </c>
      <c r="D1250" s="6">
        <v>10.1</v>
      </c>
      <c r="E1250" s="6">
        <v>48</v>
      </c>
    </row>
    <row r="1251" spans="1:5" x14ac:dyDescent="0.25">
      <c r="A1251" s="6">
        <v>100548317</v>
      </c>
      <c r="B1251" s="6" t="s">
        <v>1141</v>
      </c>
      <c r="C1251" s="6">
        <v>24</v>
      </c>
      <c r="D1251" s="6">
        <v>21.23</v>
      </c>
      <c r="E1251" s="6">
        <v>24</v>
      </c>
    </row>
    <row r="1252" spans="1:5" x14ac:dyDescent="0.25">
      <c r="A1252" s="6">
        <v>100548316</v>
      </c>
      <c r="B1252" s="6" t="s">
        <v>1142</v>
      </c>
      <c r="C1252" s="6">
        <v>24</v>
      </c>
      <c r="D1252" s="6">
        <v>21.23</v>
      </c>
      <c r="E1252" s="6">
        <v>24</v>
      </c>
    </row>
    <row r="1253" spans="1:5" x14ac:dyDescent="0.25">
      <c r="A1253" s="6">
        <v>100544901</v>
      </c>
      <c r="B1253" s="6" t="s">
        <v>1143</v>
      </c>
      <c r="C1253" s="6">
        <v>200</v>
      </c>
      <c r="D1253" s="6">
        <v>2.99</v>
      </c>
      <c r="E1253" s="6">
        <v>200</v>
      </c>
    </row>
    <row r="1254" spans="1:5" x14ac:dyDescent="0.25">
      <c r="A1254" s="6">
        <v>100484997</v>
      </c>
      <c r="B1254" s="6" t="s">
        <v>1144</v>
      </c>
      <c r="C1254" s="6">
        <v>24</v>
      </c>
      <c r="D1254" s="6">
        <v>21.23</v>
      </c>
      <c r="E1254" s="6">
        <v>24</v>
      </c>
    </row>
    <row r="1255" spans="1:5" x14ac:dyDescent="0.25">
      <c r="A1255" s="6">
        <v>62599</v>
      </c>
      <c r="B1255" s="6" t="s">
        <v>1145</v>
      </c>
      <c r="C1255" s="6">
        <v>24</v>
      </c>
      <c r="D1255" s="6">
        <v>21.23</v>
      </c>
      <c r="E1255" s="6">
        <v>24</v>
      </c>
    </row>
    <row r="1256" spans="1:5" x14ac:dyDescent="0.25">
      <c r="A1256" s="6">
        <v>100516776</v>
      </c>
      <c r="B1256" s="6" t="s">
        <v>1146</v>
      </c>
      <c r="C1256" s="6">
        <v>48</v>
      </c>
      <c r="D1256" s="6">
        <v>90.21</v>
      </c>
      <c r="E1256" s="6">
        <v>6</v>
      </c>
    </row>
    <row r="1257" spans="1:5" x14ac:dyDescent="0.25">
      <c r="A1257" s="6">
        <v>100544719</v>
      </c>
      <c r="B1257" s="6" t="s">
        <v>1147</v>
      </c>
      <c r="C1257" s="6">
        <v>30</v>
      </c>
      <c r="D1257" s="6">
        <v>16.2</v>
      </c>
      <c r="E1257" s="6">
        <v>30</v>
      </c>
    </row>
    <row r="1258" spans="1:5" x14ac:dyDescent="0.25">
      <c r="A1258" s="6">
        <v>100544722</v>
      </c>
      <c r="B1258" s="6" t="s">
        <v>1148</v>
      </c>
      <c r="C1258" s="6">
        <v>48</v>
      </c>
      <c r="D1258" s="6">
        <v>10.5</v>
      </c>
      <c r="E1258" s="6">
        <v>48</v>
      </c>
    </row>
    <row r="1259" spans="1:5" x14ac:dyDescent="0.25">
      <c r="A1259" s="6">
        <v>100457649</v>
      </c>
      <c r="B1259" s="6" t="s">
        <v>1149</v>
      </c>
      <c r="C1259" s="6">
        <v>100</v>
      </c>
      <c r="D1259" s="6">
        <v>1.43</v>
      </c>
      <c r="E1259" s="6">
        <v>100</v>
      </c>
    </row>
    <row r="1260" spans="1:5" x14ac:dyDescent="0.25">
      <c r="A1260" s="6">
        <v>100457631</v>
      </c>
      <c r="B1260" s="6" t="s">
        <v>1150</v>
      </c>
      <c r="C1260" s="6">
        <v>100</v>
      </c>
      <c r="D1260" s="6">
        <v>1.43</v>
      </c>
      <c r="E1260" s="6">
        <v>100</v>
      </c>
    </row>
    <row r="1261" spans="1:5" x14ac:dyDescent="0.25">
      <c r="B1261" s="6" t="s">
        <v>3657</v>
      </c>
    </row>
    <row r="1262" spans="1:5" x14ac:dyDescent="0.25">
      <c r="A1262" s="6">
        <v>100484989</v>
      </c>
      <c r="B1262" s="6" t="s">
        <v>1151</v>
      </c>
      <c r="C1262" s="6">
        <v>12</v>
      </c>
      <c r="D1262" s="6">
        <v>24.54</v>
      </c>
      <c r="E1262" s="6">
        <v>12</v>
      </c>
    </row>
    <row r="1263" spans="1:5" x14ac:dyDescent="0.25">
      <c r="B1263" s="6" t="s">
        <v>1152</v>
      </c>
    </row>
    <row r="1264" spans="1:5" x14ac:dyDescent="0.25">
      <c r="B1264" s="6" t="s">
        <v>4285</v>
      </c>
    </row>
    <row r="1265" spans="1:5" x14ac:dyDescent="0.25">
      <c r="A1265" s="6">
        <v>100551654</v>
      </c>
      <c r="B1265" s="6" t="s">
        <v>1153</v>
      </c>
      <c r="C1265" s="6">
        <v>6</v>
      </c>
      <c r="D1265" s="6">
        <v>181.87</v>
      </c>
      <c r="E1265" s="6">
        <v>6</v>
      </c>
    </row>
    <row r="1266" spans="1:5" x14ac:dyDescent="0.25">
      <c r="A1266" s="6">
        <v>100551653</v>
      </c>
      <c r="B1266" s="6" t="s">
        <v>1154</v>
      </c>
      <c r="C1266" s="6">
        <v>6</v>
      </c>
      <c r="D1266" s="6">
        <v>181.87</v>
      </c>
      <c r="E1266" s="6">
        <v>6</v>
      </c>
    </row>
    <row r="1267" spans="1:5" x14ac:dyDescent="0.25">
      <c r="A1267" s="6">
        <v>100551612</v>
      </c>
      <c r="B1267" s="6" t="s">
        <v>1155</v>
      </c>
      <c r="C1267" s="6">
        <v>24</v>
      </c>
      <c r="D1267" s="6">
        <v>27.18</v>
      </c>
      <c r="E1267" s="6">
        <v>24</v>
      </c>
    </row>
    <row r="1268" spans="1:5" x14ac:dyDescent="0.25">
      <c r="A1268" s="6">
        <v>100518528</v>
      </c>
      <c r="B1268" s="6" t="s">
        <v>1156</v>
      </c>
      <c r="C1268" s="6">
        <v>24</v>
      </c>
      <c r="D1268" s="6">
        <v>84.94</v>
      </c>
      <c r="E1268" s="6">
        <v>24</v>
      </c>
    </row>
    <row r="1269" spans="1:5" x14ac:dyDescent="0.25">
      <c r="A1269" s="6">
        <v>153171</v>
      </c>
      <c r="B1269" s="6" t="s">
        <v>1157</v>
      </c>
      <c r="C1269" s="6">
        <v>24</v>
      </c>
      <c r="D1269" s="6">
        <v>87.5</v>
      </c>
      <c r="E1269" s="6">
        <v>24</v>
      </c>
    </row>
    <row r="1270" spans="1:5" x14ac:dyDescent="0.25">
      <c r="A1270" s="6">
        <v>100058197</v>
      </c>
      <c r="B1270" s="6" t="s">
        <v>1158</v>
      </c>
      <c r="C1270" s="6">
        <v>24</v>
      </c>
      <c r="D1270" s="6">
        <v>29.93</v>
      </c>
      <c r="E1270" s="6">
        <v>24</v>
      </c>
    </row>
    <row r="1271" spans="1:5" x14ac:dyDescent="0.25">
      <c r="B1271" s="6" t="s">
        <v>4286</v>
      </c>
    </row>
    <row r="1272" spans="1:5" x14ac:dyDescent="0.25">
      <c r="A1272" s="6">
        <v>100565025</v>
      </c>
      <c r="B1272" s="6" t="s">
        <v>1159</v>
      </c>
      <c r="C1272" s="6">
        <v>10</v>
      </c>
      <c r="D1272" s="6">
        <v>120</v>
      </c>
      <c r="E1272" s="6">
        <v>10</v>
      </c>
    </row>
    <row r="1273" spans="1:5" x14ac:dyDescent="0.25">
      <c r="B1273" s="6" t="s">
        <v>4287</v>
      </c>
    </row>
    <row r="1274" spans="1:5" x14ac:dyDescent="0.25">
      <c r="A1274" s="6">
        <v>100565623</v>
      </c>
      <c r="B1274" s="6" t="s">
        <v>1160</v>
      </c>
      <c r="C1274" s="6">
        <v>18</v>
      </c>
      <c r="D1274" s="6">
        <v>33.68</v>
      </c>
      <c r="E1274" s="6">
        <v>6</v>
      </c>
    </row>
    <row r="1275" spans="1:5" x14ac:dyDescent="0.25">
      <c r="A1275" s="6">
        <v>100565615</v>
      </c>
      <c r="B1275" s="6" t="s">
        <v>1161</v>
      </c>
      <c r="C1275" s="6">
        <v>18</v>
      </c>
      <c r="D1275" s="6">
        <v>33.58</v>
      </c>
      <c r="E1275" s="6">
        <v>6</v>
      </c>
    </row>
    <row r="1276" spans="1:5" x14ac:dyDescent="0.25">
      <c r="A1276" s="6">
        <v>100543881</v>
      </c>
      <c r="B1276" s="6" t="s">
        <v>1162</v>
      </c>
      <c r="C1276" s="6">
        <v>6</v>
      </c>
      <c r="D1276" s="6">
        <v>60.33</v>
      </c>
      <c r="E1276" s="6">
        <v>6</v>
      </c>
    </row>
    <row r="1277" spans="1:5" x14ac:dyDescent="0.25">
      <c r="A1277" s="6">
        <v>100565640</v>
      </c>
      <c r="B1277" s="6" t="s">
        <v>1163</v>
      </c>
      <c r="C1277" s="6">
        <v>18</v>
      </c>
      <c r="D1277" s="6">
        <v>37.39</v>
      </c>
      <c r="E1277" s="6">
        <v>6</v>
      </c>
    </row>
    <row r="1278" spans="1:5" x14ac:dyDescent="0.25">
      <c r="A1278" s="6">
        <v>100565631</v>
      </c>
      <c r="B1278" s="6" t="s">
        <v>1164</v>
      </c>
      <c r="C1278" s="6">
        <v>18</v>
      </c>
      <c r="D1278" s="6">
        <v>42.89</v>
      </c>
      <c r="E1278" s="6">
        <v>6</v>
      </c>
    </row>
    <row r="1279" spans="1:5" x14ac:dyDescent="0.25">
      <c r="A1279" s="6">
        <v>100546992</v>
      </c>
      <c r="B1279" s="6" t="s">
        <v>1165</v>
      </c>
      <c r="C1279" s="6">
        <v>18</v>
      </c>
      <c r="D1279" s="6">
        <v>42.2</v>
      </c>
      <c r="E1279" s="6">
        <v>6</v>
      </c>
    </row>
    <row r="1280" spans="1:5" x14ac:dyDescent="0.25">
      <c r="A1280" s="6">
        <v>100550758</v>
      </c>
      <c r="B1280" s="6" t="s">
        <v>1166</v>
      </c>
      <c r="C1280" s="6">
        <v>6</v>
      </c>
      <c r="D1280" s="6">
        <v>52.1</v>
      </c>
      <c r="E1280" s="6">
        <v>6</v>
      </c>
    </row>
    <row r="1281" spans="1:5" x14ac:dyDescent="0.25">
      <c r="A1281" s="6">
        <v>100550757</v>
      </c>
      <c r="B1281" s="6" t="s">
        <v>1167</v>
      </c>
      <c r="C1281" s="6">
        <v>6</v>
      </c>
      <c r="D1281" s="6">
        <v>53.44</v>
      </c>
      <c r="E1281" s="6">
        <v>6</v>
      </c>
    </row>
    <row r="1282" spans="1:5" x14ac:dyDescent="0.25">
      <c r="B1282" s="6" t="s">
        <v>4288</v>
      </c>
    </row>
    <row r="1283" spans="1:5" x14ac:dyDescent="0.25">
      <c r="A1283" s="6">
        <v>100480187</v>
      </c>
      <c r="B1283" s="6" t="s">
        <v>1168</v>
      </c>
      <c r="C1283" s="6">
        <v>14</v>
      </c>
      <c r="D1283" s="6">
        <v>114.29</v>
      </c>
      <c r="E1283" s="6">
        <v>3</v>
      </c>
    </row>
    <row r="1284" spans="1:5" x14ac:dyDescent="0.25">
      <c r="A1284" s="6">
        <v>100546953</v>
      </c>
      <c r="B1284" s="6" t="s">
        <v>1169</v>
      </c>
      <c r="C1284" s="6">
        <v>14</v>
      </c>
      <c r="D1284" s="6">
        <v>87.29</v>
      </c>
      <c r="E1284" s="6">
        <v>2</v>
      </c>
    </row>
    <row r="1285" spans="1:5" x14ac:dyDescent="0.25">
      <c r="A1285" s="6">
        <v>100480208</v>
      </c>
      <c r="B1285" s="6" t="s">
        <v>1170</v>
      </c>
      <c r="C1285" s="6">
        <v>12</v>
      </c>
      <c r="D1285" s="6">
        <v>114.29</v>
      </c>
      <c r="E1285" s="6">
        <v>3</v>
      </c>
    </row>
    <row r="1286" spans="1:5" x14ac:dyDescent="0.25">
      <c r="B1286" s="6" t="s">
        <v>4289</v>
      </c>
    </row>
    <row r="1287" spans="1:5" x14ac:dyDescent="0.25">
      <c r="A1287" s="6">
        <v>19613</v>
      </c>
      <c r="B1287" s="6" t="s">
        <v>1171</v>
      </c>
      <c r="C1287" s="6">
        <v>20</v>
      </c>
      <c r="D1287" s="6">
        <v>69.91</v>
      </c>
      <c r="E1287" s="6">
        <v>5</v>
      </c>
    </row>
    <row r="1288" spans="1:5" x14ac:dyDescent="0.25">
      <c r="A1288" s="6">
        <v>100554377</v>
      </c>
      <c r="B1288" s="6" t="s">
        <v>1172</v>
      </c>
      <c r="C1288" s="6">
        <v>21</v>
      </c>
      <c r="D1288" s="6">
        <v>69.91</v>
      </c>
      <c r="E1288" s="6">
        <v>7</v>
      </c>
    </row>
    <row r="1289" spans="1:5" x14ac:dyDescent="0.25">
      <c r="A1289" s="6">
        <v>46692</v>
      </c>
      <c r="B1289" s="6" t="s">
        <v>1173</v>
      </c>
      <c r="C1289" s="6">
        <v>20</v>
      </c>
      <c r="D1289" s="6">
        <v>62.99</v>
      </c>
      <c r="E1289" s="6">
        <v>5</v>
      </c>
    </row>
    <row r="1290" spans="1:5" x14ac:dyDescent="0.25">
      <c r="A1290" s="6">
        <v>947</v>
      </c>
      <c r="B1290" s="6" t="s">
        <v>1174</v>
      </c>
      <c r="C1290" s="6">
        <v>20</v>
      </c>
      <c r="D1290" s="6">
        <v>61.56</v>
      </c>
      <c r="E1290" s="6">
        <v>5</v>
      </c>
    </row>
    <row r="1291" spans="1:5" x14ac:dyDescent="0.25">
      <c r="A1291" s="6">
        <v>100546465</v>
      </c>
      <c r="B1291" s="6" t="s">
        <v>1175</v>
      </c>
      <c r="C1291" s="6">
        <v>19</v>
      </c>
      <c r="D1291" s="6">
        <v>69.91</v>
      </c>
      <c r="E1291" s="6">
        <v>1</v>
      </c>
    </row>
    <row r="1292" spans="1:5" x14ac:dyDescent="0.25">
      <c r="A1292" s="6">
        <v>14826</v>
      </c>
      <c r="B1292" s="6" t="s">
        <v>1176</v>
      </c>
      <c r="C1292" s="6">
        <v>20</v>
      </c>
      <c r="D1292" s="6">
        <v>61.56</v>
      </c>
      <c r="E1292" s="6">
        <v>5</v>
      </c>
    </row>
    <row r="1293" spans="1:5" x14ac:dyDescent="0.25">
      <c r="A1293" s="6">
        <v>100554369</v>
      </c>
      <c r="B1293" s="6" t="s">
        <v>1177</v>
      </c>
      <c r="C1293" s="6">
        <v>21</v>
      </c>
      <c r="D1293" s="6">
        <v>69.91</v>
      </c>
      <c r="E1293" s="6">
        <v>7</v>
      </c>
    </row>
    <row r="1294" spans="1:5" x14ac:dyDescent="0.25">
      <c r="A1294" s="6">
        <v>61636</v>
      </c>
      <c r="B1294" s="6" t="s">
        <v>1178</v>
      </c>
      <c r="C1294" s="6">
        <v>20</v>
      </c>
      <c r="D1294" s="6">
        <v>69.91</v>
      </c>
      <c r="E1294" s="6">
        <v>5</v>
      </c>
    </row>
    <row r="1295" spans="1:5" x14ac:dyDescent="0.25">
      <c r="A1295" s="6">
        <v>61639</v>
      </c>
      <c r="B1295" s="6" t="s">
        <v>1179</v>
      </c>
      <c r="C1295" s="6">
        <v>20</v>
      </c>
      <c r="D1295" s="6">
        <v>69.91</v>
      </c>
      <c r="E1295" s="6">
        <v>5</v>
      </c>
    </row>
    <row r="1296" spans="1:5" x14ac:dyDescent="0.25">
      <c r="A1296" s="6">
        <v>27492</v>
      </c>
      <c r="B1296" s="6" t="s">
        <v>1180</v>
      </c>
      <c r="C1296" s="6">
        <v>20</v>
      </c>
      <c r="D1296" s="6">
        <v>61.56</v>
      </c>
      <c r="E1296" s="6">
        <v>5</v>
      </c>
    </row>
    <row r="1297" spans="1:5" x14ac:dyDescent="0.25">
      <c r="A1297" s="6">
        <v>100550804</v>
      </c>
      <c r="B1297" s="6" t="s">
        <v>1181</v>
      </c>
      <c r="C1297" s="6">
        <v>19</v>
      </c>
      <c r="D1297" s="6">
        <v>69.34</v>
      </c>
      <c r="E1297" s="6">
        <v>5</v>
      </c>
    </row>
    <row r="1298" spans="1:5" x14ac:dyDescent="0.25">
      <c r="A1298" s="6">
        <v>100550805</v>
      </c>
      <c r="B1298" s="6" t="s">
        <v>1182</v>
      </c>
      <c r="C1298" s="6">
        <v>21</v>
      </c>
      <c r="D1298" s="6">
        <v>69.34</v>
      </c>
      <c r="E1298" s="6">
        <v>5</v>
      </c>
    </row>
    <row r="1299" spans="1:5" x14ac:dyDescent="0.25">
      <c r="A1299" s="6">
        <v>100550806</v>
      </c>
      <c r="B1299" s="6" t="s">
        <v>1183</v>
      </c>
      <c r="C1299" s="6">
        <v>21</v>
      </c>
      <c r="D1299" s="6">
        <v>69.34</v>
      </c>
      <c r="E1299" s="6">
        <v>5</v>
      </c>
    </row>
    <row r="1300" spans="1:5" x14ac:dyDescent="0.25">
      <c r="A1300" s="6">
        <v>100545896</v>
      </c>
      <c r="B1300" s="6" t="s">
        <v>1184</v>
      </c>
      <c r="C1300" s="6">
        <v>21</v>
      </c>
      <c r="D1300" s="6">
        <v>67.599999999999994</v>
      </c>
      <c r="E1300" s="6">
        <v>7</v>
      </c>
    </row>
    <row r="1301" spans="1:5" x14ac:dyDescent="0.25">
      <c r="A1301" s="6">
        <v>62870</v>
      </c>
      <c r="B1301" s="6" t="s">
        <v>1185</v>
      </c>
      <c r="C1301" s="6">
        <v>20</v>
      </c>
      <c r="D1301" s="6">
        <v>69.53</v>
      </c>
      <c r="E1301" s="6">
        <v>5</v>
      </c>
    </row>
    <row r="1302" spans="1:5" x14ac:dyDescent="0.25">
      <c r="A1302" s="6">
        <v>62869</v>
      </c>
      <c r="B1302" s="6" t="s">
        <v>1186</v>
      </c>
      <c r="C1302" s="6">
        <v>20</v>
      </c>
      <c r="D1302" s="6">
        <v>64.37</v>
      </c>
      <c r="E1302" s="6">
        <v>5</v>
      </c>
    </row>
    <row r="1303" spans="1:5" x14ac:dyDescent="0.25">
      <c r="A1303" s="6">
        <v>62868</v>
      </c>
      <c r="B1303" s="6" t="s">
        <v>1187</v>
      </c>
      <c r="C1303" s="6">
        <v>20</v>
      </c>
      <c r="D1303" s="6">
        <v>64.37</v>
      </c>
      <c r="E1303" s="6">
        <v>5</v>
      </c>
    </row>
    <row r="1304" spans="1:5" x14ac:dyDescent="0.25">
      <c r="A1304" s="6">
        <v>19623</v>
      </c>
      <c r="B1304" s="6" t="s">
        <v>1188</v>
      </c>
      <c r="C1304" s="6">
        <v>15</v>
      </c>
      <c r="D1304" s="6">
        <v>87.66</v>
      </c>
      <c r="E1304" s="6">
        <v>5</v>
      </c>
    </row>
    <row r="1305" spans="1:5" x14ac:dyDescent="0.25">
      <c r="A1305" s="6">
        <v>100519820</v>
      </c>
      <c r="B1305" s="6" t="s">
        <v>1189</v>
      </c>
      <c r="C1305" s="6">
        <v>15</v>
      </c>
      <c r="D1305" s="6">
        <v>95.25</v>
      </c>
      <c r="E1305" s="6">
        <v>5</v>
      </c>
    </row>
    <row r="1306" spans="1:5" x14ac:dyDescent="0.25">
      <c r="A1306" s="6">
        <v>100472494</v>
      </c>
      <c r="B1306" s="6" t="s">
        <v>1190</v>
      </c>
      <c r="C1306" s="6">
        <v>20</v>
      </c>
      <c r="D1306" s="6">
        <v>87.66</v>
      </c>
      <c r="E1306" s="6">
        <v>5</v>
      </c>
    </row>
    <row r="1307" spans="1:5" x14ac:dyDescent="0.25">
      <c r="A1307" s="6">
        <v>100472401</v>
      </c>
      <c r="B1307" s="6" t="s">
        <v>1191</v>
      </c>
      <c r="C1307" s="6">
        <v>20</v>
      </c>
      <c r="D1307" s="6">
        <v>87.66</v>
      </c>
      <c r="E1307" s="6">
        <v>5</v>
      </c>
    </row>
    <row r="1308" spans="1:5" x14ac:dyDescent="0.25">
      <c r="A1308" s="6">
        <v>100489587</v>
      </c>
      <c r="B1308" s="6" t="s">
        <v>1192</v>
      </c>
      <c r="C1308" s="6">
        <v>18</v>
      </c>
      <c r="D1308" s="6">
        <v>99.62</v>
      </c>
      <c r="E1308" s="6">
        <v>3</v>
      </c>
    </row>
    <row r="1309" spans="1:5" x14ac:dyDescent="0.25">
      <c r="A1309" s="6">
        <v>100489579</v>
      </c>
      <c r="B1309" s="6" t="s">
        <v>1193</v>
      </c>
      <c r="C1309" s="6">
        <v>18</v>
      </c>
      <c r="D1309" s="6">
        <v>99.62</v>
      </c>
      <c r="E1309" s="6">
        <v>3</v>
      </c>
    </row>
    <row r="1310" spans="1:5" x14ac:dyDescent="0.25">
      <c r="A1310" s="6">
        <v>100471441</v>
      </c>
      <c r="B1310" s="6" t="s">
        <v>1194</v>
      </c>
      <c r="C1310" s="6">
        <v>19</v>
      </c>
      <c r="D1310" s="6">
        <v>95.25</v>
      </c>
      <c r="E1310" s="6">
        <v>5</v>
      </c>
    </row>
    <row r="1311" spans="1:5" x14ac:dyDescent="0.25">
      <c r="A1311" s="6">
        <v>100566669</v>
      </c>
      <c r="B1311" s="6" t="s">
        <v>1195</v>
      </c>
      <c r="C1311" s="6">
        <v>22</v>
      </c>
      <c r="D1311" s="6">
        <v>95.05</v>
      </c>
      <c r="E1311" s="6">
        <v>3</v>
      </c>
    </row>
    <row r="1312" spans="1:5" x14ac:dyDescent="0.25">
      <c r="A1312" s="6">
        <v>100566677</v>
      </c>
      <c r="B1312" s="6" t="s">
        <v>1196</v>
      </c>
      <c r="C1312" s="6">
        <v>22</v>
      </c>
      <c r="D1312" s="6">
        <v>95.05</v>
      </c>
      <c r="E1312" s="6">
        <v>22</v>
      </c>
    </row>
    <row r="1313" spans="1:5" x14ac:dyDescent="0.25">
      <c r="B1313" s="6" t="s">
        <v>4290</v>
      </c>
    </row>
    <row r="1314" spans="1:5" x14ac:dyDescent="0.25">
      <c r="A1314" s="6">
        <v>100480144</v>
      </c>
      <c r="B1314" s="6" t="s">
        <v>1197</v>
      </c>
      <c r="C1314" s="6">
        <v>16</v>
      </c>
      <c r="D1314" s="6">
        <v>82.61</v>
      </c>
      <c r="E1314" s="6">
        <v>4</v>
      </c>
    </row>
    <row r="1315" spans="1:5" x14ac:dyDescent="0.25">
      <c r="A1315" s="6">
        <v>100480161</v>
      </c>
      <c r="B1315" s="6" t="s">
        <v>1198</v>
      </c>
      <c r="C1315" s="6">
        <v>16</v>
      </c>
      <c r="D1315" s="6">
        <v>82.61</v>
      </c>
      <c r="E1315" s="6">
        <v>4</v>
      </c>
    </row>
    <row r="1316" spans="1:5" x14ac:dyDescent="0.25">
      <c r="A1316" s="6">
        <v>100480179</v>
      </c>
      <c r="B1316" s="6" t="s">
        <v>1199</v>
      </c>
      <c r="C1316" s="6">
        <v>16</v>
      </c>
      <c r="D1316" s="6">
        <v>82.61</v>
      </c>
      <c r="E1316" s="6">
        <v>4</v>
      </c>
    </row>
    <row r="1317" spans="1:5" x14ac:dyDescent="0.25">
      <c r="A1317" s="6">
        <v>100480136</v>
      </c>
      <c r="B1317" s="6" t="s">
        <v>1200</v>
      </c>
      <c r="C1317" s="6">
        <v>16</v>
      </c>
      <c r="D1317" s="6">
        <v>99</v>
      </c>
      <c r="E1317" s="6">
        <v>4</v>
      </c>
    </row>
    <row r="1318" spans="1:5" x14ac:dyDescent="0.25">
      <c r="B1318" s="6" t="s">
        <v>4291</v>
      </c>
    </row>
    <row r="1319" spans="1:5" x14ac:dyDescent="0.25">
      <c r="A1319" s="6">
        <v>100514455</v>
      </c>
      <c r="B1319" s="6" t="s">
        <v>1201</v>
      </c>
      <c r="C1319" s="6">
        <v>22</v>
      </c>
      <c r="D1319" s="6">
        <v>51.78</v>
      </c>
      <c r="E1319" s="6">
        <v>2</v>
      </c>
    </row>
    <row r="1320" spans="1:5" x14ac:dyDescent="0.25">
      <c r="B1320" s="6" t="s">
        <v>4292</v>
      </c>
    </row>
    <row r="1321" spans="1:5" x14ac:dyDescent="0.25">
      <c r="A1321" s="6">
        <v>100403763</v>
      </c>
      <c r="B1321" s="6" t="s">
        <v>1202</v>
      </c>
      <c r="C1321" s="6">
        <v>20</v>
      </c>
      <c r="D1321" s="6">
        <v>82.75</v>
      </c>
      <c r="E1321" s="6">
        <v>5</v>
      </c>
    </row>
    <row r="1322" spans="1:5" x14ac:dyDescent="0.25">
      <c r="A1322" s="6">
        <v>100403780</v>
      </c>
      <c r="B1322" s="6" t="s">
        <v>1203</v>
      </c>
      <c r="C1322" s="6">
        <v>20</v>
      </c>
      <c r="D1322" s="6">
        <v>82.75</v>
      </c>
      <c r="E1322" s="6">
        <v>5</v>
      </c>
    </row>
    <row r="1323" spans="1:5" x14ac:dyDescent="0.25">
      <c r="A1323" s="6">
        <v>100551018</v>
      </c>
      <c r="B1323" s="6" t="s">
        <v>1204</v>
      </c>
      <c r="C1323" s="6">
        <v>12</v>
      </c>
      <c r="D1323" s="6">
        <v>169.2</v>
      </c>
      <c r="E1323" s="6">
        <v>6</v>
      </c>
    </row>
    <row r="1324" spans="1:5" x14ac:dyDescent="0.25">
      <c r="B1324" s="6" t="s">
        <v>4293</v>
      </c>
    </row>
    <row r="1325" spans="1:5" x14ac:dyDescent="0.25">
      <c r="A1325" s="6">
        <v>100550423</v>
      </c>
      <c r="B1325" s="6" t="s">
        <v>1205</v>
      </c>
      <c r="C1325" s="6">
        <v>24</v>
      </c>
      <c r="D1325" s="6">
        <v>35</v>
      </c>
      <c r="E1325" s="6">
        <v>24</v>
      </c>
    </row>
    <row r="1326" spans="1:5" x14ac:dyDescent="0.25">
      <c r="A1326" s="6">
        <v>100549320</v>
      </c>
      <c r="B1326" s="6" t="s">
        <v>1206</v>
      </c>
      <c r="C1326" s="6">
        <v>24</v>
      </c>
      <c r="D1326" s="6">
        <v>89.21</v>
      </c>
      <c r="E1326" s="6">
        <v>24</v>
      </c>
    </row>
    <row r="1327" spans="1:5" x14ac:dyDescent="0.25">
      <c r="A1327" s="6">
        <v>100548528</v>
      </c>
      <c r="B1327" s="6" t="s">
        <v>1207</v>
      </c>
      <c r="C1327" s="6">
        <v>24</v>
      </c>
      <c r="D1327" s="6">
        <v>28</v>
      </c>
      <c r="E1327" s="6">
        <v>24</v>
      </c>
    </row>
    <row r="1328" spans="1:5" x14ac:dyDescent="0.25">
      <c r="A1328" s="6">
        <v>100546693</v>
      </c>
      <c r="B1328" s="6" t="s">
        <v>1208</v>
      </c>
      <c r="C1328" s="6">
        <v>15</v>
      </c>
      <c r="D1328" s="6">
        <v>40.799999999999997</v>
      </c>
      <c r="E1328" s="6">
        <v>5</v>
      </c>
    </row>
    <row r="1329" spans="1:5" x14ac:dyDescent="0.25">
      <c r="A1329" s="6">
        <v>100551662</v>
      </c>
      <c r="B1329" s="6" t="s">
        <v>1209</v>
      </c>
      <c r="C1329" s="6">
        <v>24</v>
      </c>
      <c r="D1329" s="6">
        <v>29.32</v>
      </c>
      <c r="E1329" s="6">
        <v>24</v>
      </c>
    </row>
    <row r="1330" spans="1:5" x14ac:dyDescent="0.25">
      <c r="A1330" s="6">
        <v>100462413</v>
      </c>
      <c r="B1330" s="6" t="s">
        <v>1210</v>
      </c>
      <c r="C1330" s="6">
        <v>18</v>
      </c>
      <c r="D1330" s="6">
        <v>60.5</v>
      </c>
      <c r="E1330" s="6">
        <v>18</v>
      </c>
    </row>
    <row r="1331" spans="1:5" x14ac:dyDescent="0.25">
      <c r="A1331" s="6">
        <v>100551681</v>
      </c>
      <c r="B1331" s="6" t="s">
        <v>1211</v>
      </c>
      <c r="C1331" s="6">
        <v>12</v>
      </c>
      <c r="D1331" s="6">
        <v>202.79</v>
      </c>
      <c r="E1331" s="6">
        <v>12</v>
      </c>
    </row>
    <row r="1332" spans="1:5" x14ac:dyDescent="0.25">
      <c r="A1332" s="6">
        <v>100548527</v>
      </c>
      <c r="B1332" s="6" t="s">
        <v>1212</v>
      </c>
      <c r="C1332" s="6">
        <v>42</v>
      </c>
      <c r="D1332" s="6">
        <v>12</v>
      </c>
      <c r="E1332" s="6">
        <v>21</v>
      </c>
    </row>
    <row r="1333" spans="1:5" x14ac:dyDescent="0.25">
      <c r="A1333" s="6">
        <v>100548531</v>
      </c>
      <c r="B1333" s="6" t="s">
        <v>1213</v>
      </c>
      <c r="C1333" s="6">
        <v>120</v>
      </c>
      <c r="D1333" s="6">
        <v>5.99</v>
      </c>
      <c r="E1333" s="6">
        <v>120</v>
      </c>
    </row>
    <row r="1334" spans="1:5" x14ac:dyDescent="0.25">
      <c r="A1334" s="6">
        <v>100548530</v>
      </c>
      <c r="B1334" s="6" t="s">
        <v>1214</v>
      </c>
      <c r="C1334" s="6">
        <v>12</v>
      </c>
      <c r="D1334" s="6">
        <v>134</v>
      </c>
      <c r="E1334" s="6">
        <v>4</v>
      </c>
    </row>
    <row r="1335" spans="1:5" x14ac:dyDescent="0.25">
      <c r="A1335" s="6">
        <v>100548529</v>
      </c>
      <c r="B1335" s="6" t="s">
        <v>1215</v>
      </c>
      <c r="C1335" s="6">
        <v>12</v>
      </c>
      <c r="D1335" s="6">
        <v>134</v>
      </c>
      <c r="E1335" s="6">
        <v>12</v>
      </c>
    </row>
    <row r="1336" spans="1:5" x14ac:dyDescent="0.25">
      <c r="A1336" s="6">
        <v>100548526</v>
      </c>
      <c r="B1336" s="6" t="s">
        <v>1216</v>
      </c>
      <c r="C1336" s="6">
        <v>12</v>
      </c>
      <c r="D1336" s="6">
        <v>115</v>
      </c>
      <c r="E1336" s="6">
        <v>3</v>
      </c>
    </row>
    <row r="1337" spans="1:5" x14ac:dyDescent="0.25">
      <c r="A1337" s="6">
        <v>100484575</v>
      </c>
      <c r="B1337" s="6" t="s">
        <v>1217</v>
      </c>
      <c r="C1337" s="6">
        <v>24</v>
      </c>
      <c r="D1337" s="6">
        <v>55.81</v>
      </c>
      <c r="E1337" s="6">
        <v>24</v>
      </c>
    </row>
    <row r="1338" spans="1:5" x14ac:dyDescent="0.25">
      <c r="A1338" s="6">
        <v>100484541</v>
      </c>
      <c r="B1338" s="6" t="s">
        <v>1218</v>
      </c>
      <c r="C1338" s="6">
        <v>18</v>
      </c>
      <c r="D1338" s="6">
        <v>73.52</v>
      </c>
      <c r="E1338" s="6">
        <v>18</v>
      </c>
    </row>
    <row r="1339" spans="1:5" x14ac:dyDescent="0.25">
      <c r="B1339" s="6" t="s">
        <v>4294</v>
      </c>
    </row>
    <row r="1340" spans="1:5" x14ac:dyDescent="0.25">
      <c r="A1340" s="6">
        <v>62132</v>
      </c>
      <c r="B1340" s="6" t="s">
        <v>1219</v>
      </c>
      <c r="C1340" s="6">
        <v>12</v>
      </c>
      <c r="D1340" s="6">
        <v>62.15</v>
      </c>
      <c r="E1340" s="6">
        <v>3</v>
      </c>
    </row>
    <row r="1341" spans="1:5" x14ac:dyDescent="0.25">
      <c r="A1341" s="6">
        <v>100543845</v>
      </c>
      <c r="B1341" s="6" t="s">
        <v>1220</v>
      </c>
      <c r="C1341" s="6">
        <v>12</v>
      </c>
      <c r="D1341" s="6">
        <v>72.31</v>
      </c>
      <c r="E1341" s="6">
        <v>3</v>
      </c>
    </row>
    <row r="1342" spans="1:5" x14ac:dyDescent="0.25">
      <c r="A1342" s="6">
        <v>100566888</v>
      </c>
      <c r="B1342" s="6" t="s">
        <v>1221</v>
      </c>
      <c r="C1342" s="6">
        <v>6</v>
      </c>
      <c r="D1342" s="6">
        <v>324.48</v>
      </c>
      <c r="E1342" s="6">
        <v>3</v>
      </c>
    </row>
    <row r="1343" spans="1:5" x14ac:dyDescent="0.25">
      <c r="B1343" s="6" t="s">
        <v>1222</v>
      </c>
    </row>
    <row r="1344" spans="1:5" x14ac:dyDescent="0.25">
      <c r="B1344" s="6" t="s">
        <v>4295</v>
      </c>
    </row>
    <row r="1345" spans="1:5" x14ac:dyDescent="0.25">
      <c r="A1345" s="6">
        <v>100544159</v>
      </c>
      <c r="B1345" s="6" t="s">
        <v>1223</v>
      </c>
      <c r="C1345" s="6">
        <v>60</v>
      </c>
      <c r="D1345" s="6">
        <v>10.7</v>
      </c>
      <c r="E1345" s="6">
        <v>60</v>
      </c>
    </row>
    <row r="1346" spans="1:5" x14ac:dyDescent="0.25">
      <c r="B1346" s="6" t="s">
        <v>4296</v>
      </c>
    </row>
    <row r="1347" spans="1:5" x14ac:dyDescent="0.25">
      <c r="A1347" s="6">
        <v>1010</v>
      </c>
      <c r="B1347" s="6" t="s">
        <v>1224</v>
      </c>
      <c r="C1347" s="6">
        <v>32</v>
      </c>
      <c r="D1347" s="6">
        <v>27.96</v>
      </c>
      <c r="E1347" s="6">
        <v>5</v>
      </c>
    </row>
    <row r="1348" spans="1:5" x14ac:dyDescent="0.25">
      <c r="A1348" s="6">
        <v>33333</v>
      </c>
      <c r="B1348" s="6" t="s">
        <v>1225</v>
      </c>
      <c r="C1348" s="6">
        <v>24</v>
      </c>
      <c r="D1348" s="6">
        <v>42.61</v>
      </c>
      <c r="E1348" s="6">
        <v>6</v>
      </c>
    </row>
    <row r="1349" spans="1:5" x14ac:dyDescent="0.25">
      <c r="A1349" s="6">
        <v>1013</v>
      </c>
      <c r="B1349" s="6" t="s">
        <v>1226</v>
      </c>
      <c r="C1349" s="6">
        <v>36</v>
      </c>
      <c r="D1349" s="6">
        <v>27.96</v>
      </c>
      <c r="E1349" s="6">
        <v>6</v>
      </c>
    </row>
    <row r="1350" spans="1:5" x14ac:dyDescent="0.25">
      <c r="A1350" s="6">
        <v>100549046</v>
      </c>
      <c r="B1350" s="6" t="s">
        <v>1226</v>
      </c>
      <c r="C1350" s="6">
        <v>32</v>
      </c>
      <c r="D1350" s="6">
        <v>28</v>
      </c>
      <c r="E1350" s="6">
        <v>6</v>
      </c>
    </row>
    <row r="1351" spans="1:5" x14ac:dyDescent="0.25">
      <c r="A1351" s="6">
        <v>88059</v>
      </c>
      <c r="B1351" s="6" t="s">
        <v>1227</v>
      </c>
      <c r="C1351" s="6">
        <v>24</v>
      </c>
      <c r="D1351" s="6">
        <v>44.65</v>
      </c>
      <c r="E1351" s="6">
        <v>6</v>
      </c>
    </row>
    <row r="1352" spans="1:5" x14ac:dyDescent="0.25">
      <c r="A1352" s="6">
        <v>1027</v>
      </c>
      <c r="B1352" s="6" t="s">
        <v>1228</v>
      </c>
      <c r="C1352" s="6">
        <v>36</v>
      </c>
      <c r="D1352" s="6">
        <v>16</v>
      </c>
      <c r="E1352" s="6">
        <v>6</v>
      </c>
    </row>
    <row r="1353" spans="1:5" x14ac:dyDescent="0.25">
      <c r="A1353" s="6">
        <v>64645</v>
      </c>
      <c r="B1353" s="6" t="s">
        <v>1229</v>
      </c>
      <c r="C1353" s="6">
        <v>18</v>
      </c>
      <c r="D1353" s="6">
        <v>32.56</v>
      </c>
      <c r="E1353" s="6">
        <v>9</v>
      </c>
    </row>
    <row r="1354" spans="1:5" x14ac:dyDescent="0.25">
      <c r="A1354" s="6">
        <v>22519</v>
      </c>
      <c r="B1354" s="6" t="s">
        <v>1230</v>
      </c>
      <c r="C1354" s="6">
        <v>48</v>
      </c>
      <c r="D1354" s="6">
        <v>26</v>
      </c>
      <c r="E1354" s="6">
        <v>6</v>
      </c>
    </row>
    <row r="1355" spans="1:5" x14ac:dyDescent="0.25">
      <c r="A1355" s="6">
        <f>14923</f>
        <v>14923</v>
      </c>
      <c r="B1355" s="6" t="s">
        <v>1231</v>
      </c>
      <c r="C1355" s="6">
        <v>32</v>
      </c>
      <c r="D1355" s="6">
        <v>44.69</v>
      </c>
      <c r="E1355" s="6">
        <v>8</v>
      </c>
    </row>
    <row r="1356" spans="1:5" x14ac:dyDescent="0.25">
      <c r="A1356" s="6">
        <v>66796</v>
      </c>
      <c r="B1356" s="6" t="s">
        <v>1232</v>
      </c>
      <c r="C1356" s="6">
        <v>32</v>
      </c>
      <c r="D1356" s="6">
        <v>44.69</v>
      </c>
      <c r="E1356" s="6">
        <v>8</v>
      </c>
    </row>
    <row r="1357" spans="1:5" x14ac:dyDescent="0.25">
      <c r="A1357" s="6">
        <v>100557922</v>
      </c>
      <c r="B1357" s="6" t="s">
        <v>1233</v>
      </c>
      <c r="C1357" s="6">
        <v>40</v>
      </c>
      <c r="D1357" s="6">
        <v>28.46</v>
      </c>
      <c r="E1357" s="6">
        <v>5</v>
      </c>
    </row>
    <row r="1358" spans="1:5" x14ac:dyDescent="0.25">
      <c r="A1358" s="6">
        <v>21610</v>
      </c>
      <c r="B1358" s="6" t="s">
        <v>1234</v>
      </c>
      <c r="C1358" s="6">
        <v>40</v>
      </c>
      <c r="D1358" s="6">
        <v>27.96</v>
      </c>
      <c r="E1358" s="6">
        <v>5</v>
      </c>
    </row>
    <row r="1359" spans="1:5" x14ac:dyDescent="0.25">
      <c r="A1359" s="6">
        <v>33569</v>
      </c>
      <c r="B1359" s="6" t="s">
        <v>1235</v>
      </c>
      <c r="C1359" s="6">
        <v>24</v>
      </c>
      <c r="D1359" s="6">
        <v>42.61</v>
      </c>
      <c r="E1359" s="6">
        <v>6</v>
      </c>
    </row>
    <row r="1360" spans="1:5" x14ac:dyDescent="0.25">
      <c r="A1360" s="6">
        <v>89599</v>
      </c>
      <c r="B1360" s="6" t="s">
        <v>1236</v>
      </c>
      <c r="C1360" s="6">
        <v>18</v>
      </c>
      <c r="D1360" s="6">
        <v>114.49</v>
      </c>
      <c r="E1360" s="6">
        <v>6</v>
      </c>
    </row>
    <row r="1361" spans="1:5" x14ac:dyDescent="0.25">
      <c r="A1361" s="6">
        <v>100550386</v>
      </c>
      <c r="B1361" s="6" t="s">
        <v>1237</v>
      </c>
      <c r="C1361" s="6">
        <v>36</v>
      </c>
      <c r="D1361" s="6">
        <v>24.3</v>
      </c>
      <c r="E1361" s="6">
        <v>36</v>
      </c>
    </row>
    <row r="1362" spans="1:5" x14ac:dyDescent="0.25">
      <c r="A1362" s="6">
        <v>100550387</v>
      </c>
      <c r="B1362" s="6" t="s">
        <v>1238</v>
      </c>
      <c r="C1362" s="6">
        <v>24</v>
      </c>
      <c r="D1362" s="6">
        <v>29.87</v>
      </c>
      <c r="E1362" s="6">
        <v>24</v>
      </c>
    </row>
    <row r="1363" spans="1:5" x14ac:dyDescent="0.25">
      <c r="B1363" s="6" t="s">
        <v>4297</v>
      </c>
    </row>
    <row r="1364" spans="1:5" x14ac:dyDescent="0.25">
      <c r="A1364" s="6">
        <v>75994</v>
      </c>
      <c r="B1364" s="6" t="s">
        <v>1239</v>
      </c>
      <c r="C1364" s="6">
        <v>9</v>
      </c>
      <c r="D1364" s="6">
        <v>106.38</v>
      </c>
      <c r="E1364" s="6">
        <v>3</v>
      </c>
    </row>
    <row r="1365" spans="1:5" x14ac:dyDescent="0.25">
      <c r="B1365" s="6" t="s">
        <v>4298</v>
      </c>
    </row>
    <row r="1366" spans="1:5" x14ac:dyDescent="0.25">
      <c r="A1366" s="6">
        <v>26953</v>
      </c>
      <c r="B1366" s="6" t="s">
        <v>1240</v>
      </c>
      <c r="C1366" s="6">
        <v>35</v>
      </c>
      <c r="D1366" s="6">
        <v>31.64</v>
      </c>
      <c r="E1366" s="6">
        <v>5</v>
      </c>
    </row>
    <row r="1367" spans="1:5" x14ac:dyDescent="0.25">
      <c r="A1367" s="6">
        <v>100453955</v>
      </c>
      <c r="B1367" s="6" t="s">
        <v>1241</v>
      </c>
      <c r="C1367" s="6">
        <v>30</v>
      </c>
      <c r="D1367" s="6">
        <v>37.57</v>
      </c>
      <c r="E1367" s="6">
        <v>5</v>
      </c>
    </row>
    <row r="1368" spans="1:5" x14ac:dyDescent="0.25">
      <c r="B1368" s="6" t="s">
        <v>4299</v>
      </c>
    </row>
    <row r="1369" spans="1:5" x14ac:dyDescent="0.25">
      <c r="A1369" s="6">
        <v>100547449</v>
      </c>
      <c r="B1369" s="6" t="s">
        <v>1242</v>
      </c>
      <c r="C1369" s="6">
        <v>25</v>
      </c>
      <c r="D1369" s="6">
        <v>10.72</v>
      </c>
      <c r="E1369" s="6">
        <v>25</v>
      </c>
    </row>
    <row r="1370" spans="1:5" x14ac:dyDescent="0.25">
      <c r="B1370" s="6" t="s">
        <v>4293</v>
      </c>
    </row>
    <row r="1371" spans="1:5" x14ac:dyDescent="0.25">
      <c r="A1371" s="6">
        <v>100551984</v>
      </c>
      <c r="B1371" s="6" t="s">
        <v>1243</v>
      </c>
      <c r="C1371" s="6">
        <v>14</v>
      </c>
      <c r="D1371" s="6">
        <v>24.51</v>
      </c>
      <c r="E1371" s="6">
        <v>14</v>
      </c>
    </row>
    <row r="1372" spans="1:5" x14ac:dyDescent="0.25">
      <c r="B1372" s="6" t="s">
        <v>1244</v>
      </c>
    </row>
    <row r="1373" spans="1:5" x14ac:dyDescent="0.25">
      <c r="A1373" s="6">
        <v>100546993</v>
      </c>
      <c r="B1373" s="6" t="s">
        <v>1245</v>
      </c>
      <c r="C1373" s="6">
        <v>80</v>
      </c>
      <c r="D1373" s="6">
        <v>16.36</v>
      </c>
      <c r="E1373" s="6">
        <v>80</v>
      </c>
    </row>
    <row r="1374" spans="1:5" x14ac:dyDescent="0.25">
      <c r="A1374" s="6">
        <v>144114</v>
      </c>
      <c r="B1374" s="6" t="s">
        <v>1246</v>
      </c>
      <c r="C1374" s="6">
        <v>50</v>
      </c>
      <c r="D1374" s="6">
        <v>10.9</v>
      </c>
      <c r="E1374" s="6">
        <v>50</v>
      </c>
    </row>
    <row r="1375" spans="1:5" x14ac:dyDescent="0.25">
      <c r="A1375" s="6">
        <v>100566327</v>
      </c>
      <c r="B1375" s="6" t="s">
        <v>1247</v>
      </c>
      <c r="C1375" s="6">
        <v>48</v>
      </c>
      <c r="D1375" s="6">
        <v>57.49</v>
      </c>
      <c r="E1375" s="6">
        <v>6</v>
      </c>
    </row>
    <row r="1376" spans="1:5" x14ac:dyDescent="0.25">
      <c r="A1376" s="6">
        <v>100515394</v>
      </c>
      <c r="B1376" s="6" t="s">
        <v>1248</v>
      </c>
      <c r="C1376" s="6">
        <v>60</v>
      </c>
      <c r="D1376" s="6">
        <v>12.28</v>
      </c>
      <c r="E1376" s="6">
        <v>15</v>
      </c>
    </row>
    <row r="1377" spans="1:5" x14ac:dyDescent="0.25">
      <c r="A1377" s="6">
        <v>100546946</v>
      </c>
      <c r="B1377" s="6" t="s">
        <v>1249</v>
      </c>
      <c r="C1377" s="6">
        <v>25</v>
      </c>
      <c r="D1377" s="6">
        <v>17.079999999999998</v>
      </c>
      <c r="E1377" s="6">
        <v>25</v>
      </c>
    </row>
    <row r="1378" spans="1:5" x14ac:dyDescent="0.25">
      <c r="A1378" s="6">
        <v>100566538</v>
      </c>
      <c r="B1378" s="6" t="s">
        <v>1250</v>
      </c>
      <c r="C1378" s="6">
        <v>20</v>
      </c>
      <c r="D1378" s="6">
        <v>95.05</v>
      </c>
      <c r="E1378" s="6">
        <v>20</v>
      </c>
    </row>
    <row r="1379" spans="1:5" x14ac:dyDescent="0.25">
      <c r="A1379" s="6">
        <v>100545902</v>
      </c>
      <c r="B1379" s="6" t="s">
        <v>1251</v>
      </c>
      <c r="C1379" s="6">
        <v>24</v>
      </c>
      <c r="D1379" s="6">
        <v>13.07</v>
      </c>
      <c r="E1379" s="6">
        <v>12</v>
      </c>
    </row>
    <row r="1380" spans="1:5" x14ac:dyDescent="0.25">
      <c r="A1380" s="6">
        <v>100546691</v>
      </c>
      <c r="B1380" s="6" t="s">
        <v>1252</v>
      </c>
      <c r="C1380" s="6">
        <v>24</v>
      </c>
      <c r="D1380" s="6">
        <v>20.59</v>
      </c>
      <c r="E1380" s="6">
        <v>24</v>
      </c>
    </row>
    <row r="1381" spans="1:5" x14ac:dyDescent="0.25">
      <c r="A1381" s="6">
        <v>100515378</v>
      </c>
      <c r="B1381" s="6" t="s">
        <v>1253</v>
      </c>
      <c r="C1381" s="6">
        <v>144</v>
      </c>
      <c r="D1381" s="6">
        <v>9.6300000000000008</v>
      </c>
      <c r="E1381" s="6">
        <v>18</v>
      </c>
    </row>
    <row r="1382" spans="1:5" x14ac:dyDescent="0.25">
      <c r="A1382" s="6">
        <v>100546646</v>
      </c>
      <c r="B1382" s="6" t="s">
        <v>1254</v>
      </c>
      <c r="C1382" s="6">
        <v>18</v>
      </c>
      <c r="D1382" s="6">
        <v>14.04</v>
      </c>
      <c r="E1382" s="6">
        <v>18</v>
      </c>
    </row>
    <row r="1383" spans="1:5" x14ac:dyDescent="0.25">
      <c r="A1383" s="6">
        <v>100540557</v>
      </c>
      <c r="B1383" s="6" t="s">
        <v>1255</v>
      </c>
      <c r="C1383" s="6">
        <v>192</v>
      </c>
      <c r="D1383" s="6">
        <v>7.75</v>
      </c>
      <c r="E1383" s="6">
        <v>24</v>
      </c>
    </row>
    <row r="1384" spans="1:5" x14ac:dyDescent="0.25">
      <c r="A1384" s="6">
        <v>100548276</v>
      </c>
      <c r="B1384" s="6" t="s">
        <v>1256</v>
      </c>
      <c r="C1384" s="6">
        <v>80</v>
      </c>
      <c r="D1384" s="6">
        <v>17.03</v>
      </c>
      <c r="E1384" s="6">
        <v>20</v>
      </c>
    </row>
    <row r="1385" spans="1:5" x14ac:dyDescent="0.25">
      <c r="B1385" s="6" t="s">
        <v>1257</v>
      </c>
    </row>
    <row r="1386" spans="1:5" x14ac:dyDescent="0.25">
      <c r="B1386" s="6" t="s">
        <v>4300</v>
      </c>
    </row>
    <row r="1387" spans="1:5" x14ac:dyDescent="0.25">
      <c r="A1387" s="6">
        <v>100474537</v>
      </c>
      <c r="B1387" s="6" t="s">
        <v>1258</v>
      </c>
      <c r="C1387" s="6">
        <v>14</v>
      </c>
      <c r="D1387" s="6">
        <v>223.18</v>
      </c>
      <c r="E1387" s="6">
        <v>1</v>
      </c>
    </row>
    <row r="1388" spans="1:5" x14ac:dyDescent="0.25">
      <c r="B1388" s="6" t="s">
        <v>4297</v>
      </c>
    </row>
    <row r="1389" spans="1:5" x14ac:dyDescent="0.25">
      <c r="A1389" s="6">
        <v>100493252</v>
      </c>
      <c r="B1389" s="6" t="s">
        <v>1259</v>
      </c>
      <c r="C1389" s="6">
        <v>18</v>
      </c>
      <c r="D1389" s="6">
        <v>44.45</v>
      </c>
      <c r="E1389" s="6">
        <v>6</v>
      </c>
    </row>
    <row r="1390" spans="1:5" x14ac:dyDescent="0.25">
      <c r="B1390" s="6" t="s">
        <v>4301</v>
      </c>
    </row>
    <row r="1391" spans="1:5" x14ac:dyDescent="0.25">
      <c r="A1391" s="6">
        <v>20250</v>
      </c>
      <c r="B1391" s="6" t="s">
        <v>1260</v>
      </c>
      <c r="C1391" s="6">
        <v>8</v>
      </c>
      <c r="D1391" s="6">
        <v>76.23</v>
      </c>
      <c r="E1391" s="6">
        <v>4</v>
      </c>
    </row>
    <row r="1392" spans="1:5" x14ac:dyDescent="0.25">
      <c r="B1392" s="6" t="s">
        <v>1261</v>
      </c>
    </row>
    <row r="1393" spans="1:5" x14ac:dyDescent="0.25">
      <c r="A1393" s="6">
        <v>100548052</v>
      </c>
      <c r="B1393" s="6" t="s">
        <v>1262</v>
      </c>
      <c r="C1393" s="6">
        <v>24</v>
      </c>
      <c r="D1393" s="6">
        <v>14.57</v>
      </c>
      <c r="E1393" s="6">
        <v>24</v>
      </c>
    </row>
    <row r="1394" spans="1:5" x14ac:dyDescent="0.25">
      <c r="B1394" s="6" t="s">
        <v>1263</v>
      </c>
    </row>
    <row r="1395" spans="1:5" x14ac:dyDescent="0.25">
      <c r="A1395" s="6">
        <v>20902</v>
      </c>
      <c r="B1395" s="6" t="s">
        <v>1264</v>
      </c>
      <c r="C1395" s="6">
        <v>12</v>
      </c>
      <c r="D1395" s="6">
        <v>67.790000000000006</v>
      </c>
      <c r="E1395" s="6">
        <v>4</v>
      </c>
    </row>
    <row r="1396" spans="1:5" x14ac:dyDescent="0.25">
      <c r="A1396" s="6">
        <v>20900</v>
      </c>
      <c r="B1396" s="6" t="s">
        <v>1265</v>
      </c>
      <c r="C1396" s="6">
        <v>12</v>
      </c>
      <c r="D1396" s="6">
        <v>50.77</v>
      </c>
      <c r="E1396" s="6">
        <v>6</v>
      </c>
    </row>
    <row r="1397" spans="1:5" x14ac:dyDescent="0.25">
      <c r="B1397" s="6" t="s">
        <v>1266</v>
      </c>
    </row>
    <row r="1398" spans="1:5" x14ac:dyDescent="0.25">
      <c r="B1398" s="6" t="s">
        <v>4302</v>
      </c>
    </row>
    <row r="1399" spans="1:5" x14ac:dyDescent="0.25">
      <c r="A1399" s="6">
        <v>100548495</v>
      </c>
      <c r="B1399" s="6" t="s">
        <v>1267</v>
      </c>
      <c r="C1399" s="6">
        <v>6</v>
      </c>
      <c r="D1399" s="6">
        <v>189.46</v>
      </c>
      <c r="E1399" s="6">
        <v>1</v>
      </c>
    </row>
    <row r="1400" spans="1:5" x14ac:dyDescent="0.25">
      <c r="A1400" s="6">
        <v>100548508</v>
      </c>
      <c r="B1400" s="6" t="s">
        <v>1268</v>
      </c>
      <c r="C1400" s="6">
        <v>6</v>
      </c>
      <c r="D1400" s="6">
        <v>197.41</v>
      </c>
      <c r="E1400" s="6">
        <v>1</v>
      </c>
    </row>
    <row r="1401" spans="1:5" x14ac:dyDescent="0.25">
      <c r="A1401" s="6">
        <v>100548129</v>
      </c>
      <c r="B1401" s="6" t="s">
        <v>1269</v>
      </c>
      <c r="C1401" s="6">
        <v>8</v>
      </c>
      <c r="D1401" s="6">
        <v>244.08</v>
      </c>
      <c r="E1401" s="6">
        <v>1</v>
      </c>
    </row>
    <row r="1402" spans="1:5" x14ac:dyDescent="0.25">
      <c r="A1402" s="6">
        <v>100548137</v>
      </c>
      <c r="B1402" s="6" t="s">
        <v>1270</v>
      </c>
      <c r="C1402" s="6">
        <v>16</v>
      </c>
      <c r="D1402" s="6">
        <v>114.5</v>
      </c>
      <c r="E1402" s="6">
        <v>1</v>
      </c>
    </row>
    <row r="1403" spans="1:5" x14ac:dyDescent="0.25">
      <c r="B1403" s="6" t="s">
        <v>4303</v>
      </c>
    </row>
    <row r="1404" spans="1:5" x14ac:dyDescent="0.25">
      <c r="A1404" s="6">
        <v>100551532</v>
      </c>
      <c r="B1404" s="6" t="s">
        <v>1271</v>
      </c>
      <c r="C1404" s="6">
        <v>7</v>
      </c>
      <c r="D1404" s="6">
        <v>109</v>
      </c>
      <c r="E1404" s="6">
        <v>1</v>
      </c>
    </row>
    <row r="1405" spans="1:5" x14ac:dyDescent="0.25">
      <c r="A1405" s="6">
        <v>8038</v>
      </c>
      <c r="B1405" s="6" t="s">
        <v>1272</v>
      </c>
      <c r="C1405" s="6">
        <v>8</v>
      </c>
      <c r="D1405" s="6">
        <v>228.12</v>
      </c>
      <c r="E1405" s="6">
        <v>2</v>
      </c>
    </row>
    <row r="1406" spans="1:5" x14ac:dyDescent="0.25">
      <c r="A1406" s="6">
        <v>100551533</v>
      </c>
      <c r="B1406" s="6" t="s">
        <v>1273</v>
      </c>
      <c r="C1406" s="6">
        <v>8</v>
      </c>
      <c r="D1406" s="6">
        <v>283.08</v>
      </c>
      <c r="E1406" s="6">
        <v>2</v>
      </c>
    </row>
    <row r="1407" spans="1:5" x14ac:dyDescent="0.25">
      <c r="B1407" s="6" t="s">
        <v>4304</v>
      </c>
    </row>
    <row r="1408" spans="1:5" x14ac:dyDescent="0.25">
      <c r="A1408" s="6">
        <v>100551432</v>
      </c>
      <c r="B1408" s="6" t="s">
        <v>1274</v>
      </c>
      <c r="C1408" s="6">
        <v>10</v>
      </c>
      <c r="D1408" s="6">
        <v>317.68</v>
      </c>
      <c r="E1408" s="6">
        <v>1</v>
      </c>
    </row>
    <row r="1409" spans="1:5" x14ac:dyDescent="0.25">
      <c r="A1409" s="6">
        <v>100551459</v>
      </c>
      <c r="B1409" s="6" t="s">
        <v>1275</v>
      </c>
      <c r="C1409" s="6">
        <v>10</v>
      </c>
      <c r="D1409" s="6">
        <v>317.68</v>
      </c>
      <c r="E1409" s="6">
        <v>1</v>
      </c>
    </row>
    <row r="1410" spans="1:5" x14ac:dyDescent="0.25">
      <c r="A1410" s="6">
        <v>100551395</v>
      </c>
      <c r="B1410" s="6" t="s">
        <v>1276</v>
      </c>
      <c r="C1410" s="6">
        <v>14</v>
      </c>
      <c r="D1410" s="6">
        <v>193.38</v>
      </c>
      <c r="E1410" s="6">
        <v>1</v>
      </c>
    </row>
    <row r="1411" spans="1:5" x14ac:dyDescent="0.25">
      <c r="A1411" s="6">
        <v>100551424</v>
      </c>
      <c r="B1411" s="6" t="s">
        <v>1277</v>
      </c>
      <c r="C1411" s="6">
        <v>10</v>
      </c>
      <c r="D1411" s="6">
        <v>317.68</v>
      </c>
      <c r="E1411" s="6">
        <v>1</v>
      </c>
    </row>
    <row r="1412" spans="1:5" x14ac:dyDescent="0.25">
      <c r="B1412" s="6" t="s">
        <v>4305</v>
      </c>
    </row>
    <row r="1413" spans="1:5" x14ac:dyDescent="0.25">
      <c r="A1413" s="6">
        <v>100543906</v>
      </c>
      <c r="B1413" s="6" t="s">
        <v>1278</v>
      </c>
      <c r="C1413" s="6">
        <v>10</v>
      </c>
      <c r="D1413" s="6">
        <v>93.49</v>
      </c>
      <c r="E1413" s="6">
        <v>1</v>
      </c>
    </row>
    <row r="1414" spans="1:5" x14ac:dyDescent="0.25">
      <c r="A1414" s="6">
        <v>100543905</v>
      </c>
      <c r="B1414" s="6" t="s">
        <v>1279</v>
      </c>
      <c r="C1414" s="6">
        <v>10</v>
      </c>
      <c r="D1414" s="6">
        <v>93.98</v>
      </c>
      <c r="E1414" s="6">
        <v>1</v>
      </c>
    </row>
    <row r="1415" spans="1:5" x14ac:dyDescent="0.25">
      <c r="A1415" s="6">
        <v>100551028</v>
      </c>
      <c r="B1415" s="6" t="s">
        <v>1280</v>
      </c>
      <c r="C1415" s="6">
        <v>9</v>
      </c>
      <c r="D1415" s="6">
        <v>154.80000000000001</v>
      </c>
      <c r="E1415" s="6">
        <v>3</v>
      </c>
    </row>
    <row r="1416" spans="1:5" x14ac:dyDescent="0.25">
      <c r="A1416" s="6">
        <v>100551027</v>
      </c>
      <c r="B1416" s="6" t="s">
        <v>1281</v>
      </c>
      <c r="C1416" s="6">
        <v>9</v>
      </c>
      <c r="D1416" s="6">
        <v>152.4</v>
      </c>
      <c r="E1416" s="6">
        <v>3</v>
      </c>
    </row>
    <row r="1417" spans="1:5" x14ac:dyDescent="0.25">
      <c r="B1417" s="6" t="s">
        <v>4306</v>
      </c>
    </row>
    <row r="1418" spans="1:5" x14ac:dyDescent="0.25">
      <c r="A1418" s="6">
        <v>100552631</v>
      </c>
      <c r="B1418" s="6" t="s">
        <v>1282</v>
      </c>
      <c r="C1418" s="6">
        <v>15</v>
      </c>
      <c r="D1418" s="6">
        <v>198.26</v>
      </c>
      <c r="E1418" s="6">
        <v>1</v>
      </c>
    </row>
    <row r="1419" spans="1:5" x14ac:dyDescent="0.25">
      <c r="B1419" s="6" t="s">
        <v>1283</v>
      </c>
    </row>
    <row r="1420" spans="1:5" x14ac:dyDescent="0.25">
      <c r="B1420" s="6" t="s">
        <v>4307</v>
      </c>
    </row>
    <row r="1421" spans="1:5" x14ac:dyDescent="0.25">
      <c r="A1421" s="6">
        <v>59138</v>
      </c>
      <c r="B1421" s="6" t="s">
        <v>1284</v>
      </c>
      <c r="C1421" s="6">
        <v>8</v>
      </c>
      <c r="D1421" s="6">
        <v>199.22</v>
      </c>
      <c r="E1421" s="6">
        <v>1</v>
      </c>
    </row>
    <row r="1422" spans="1:5" x14ac:dyDescent="0.25">
      <c r="A1422" s="6">
        <v>33530</v>
      </c>
      <c r="B1422" s="6" t="s">
        <v>1285</v>
      </c>
      <c r="C1422" s="6">
        <v>5</v>
      </c>
      <c r="D1422" s="6">
        <v>232.99</v>
      </c>
      <c r="E1422" s="6">
        <v>1</v>
      </c>
    </row>
    <row r="1423" spans="1:5" x14ac:dyDescent="0.25">
      <c r="B1423" s="6" t="s">
        <v>4308</v>
      </c>
    </row>
    <row r="1424" spans="1:5" x14ac:dyDescent="0.25">
      <c r="A1424" s="6">
        <v>30802</v>
      </c>
      <c r="B1424" s="6" t="s">
        <v>1286</v>
      </c>
      <c r="C1424" s="6">
        <v>2.5</v>
      </c>
      <c r="D1424" s="6">
        <v>238.98</v>
      </c>
      <c r="E1424" s="6">
        <v>2.5</v>
      </c>
    </row>
    <row r="1425" spans="1:5" x14ac:dyDescent="0.25">
      <c r="A1425" s="6">
        <v>23636</v>
      </c>
      <c r="B1425" s="6" t="s">
        <v>1287</v>
      </c>
      <c r="C1425" s="6">
        <v>2.5</v>
      </c>
      <c r="D1425" s="6">
        <v>237.8</v>
      </c>
      <c r="E1425" s="6">
        <v>2.5</v>
      </c>
    </row>
    <row r="1426" spans="1:5" x14ac:dyDescent="0.25">
      <c r="A1426" s="6">
        <v>23637</v>
      </c>
      <c r="B1426" s="6" t="s">
        <v>1288</v>
      </c>
      <c r="C1426" s="6">
        <v>2.5</v>
      </c>
      <c r="D1426" s="6">
        <v>238.98</v>
      </c>
      <c r="E1426" s="6">
        <v>2.5</v>
      </c>
    </row>
    <row r="1427" spans="1:5" x14ac:dyDescent="0.25">
      <c r="A1427" s="6">
        <v>23634</v>
      </c>
      <c r="B1427" s="6" t="s">
        <v>1289</v>
      </c>
      <c r="C1427" s="6">
        <v>2.5</v>
      </c>
      <c r="D1427" s="6">
        <v>238.98</v>
      </c>
      <c r="E1427" s="6">
        <v>2.5</v>
      </c>
    </row>
    <row r="1428" spans="1:5" x14ac:dyDescent="0.25">
      <c r="A1428" s="6">
        <v>46800</v>
      </c>
      <c r="B1428" s="6" t="s">
        <v>1290</v>
      </c>
      <c r="C1428" s="6">
        <v>7</v>
      </c>
      <c r="D1428" s="6">
        <v>192.04</v>
      </c>
      <c r="E1428" s="6">
        <v>1</v>
      </c>
    </row>
    <row r="1429" spans="1:5" x14ac:dyDescent="0.25">
      <c r="A1429" s="6">
        <v>29599</v>
      </c>
      <c r="B1429" s="6" t="s">
        <v>1291</v>
      </c>
      <c r="C1429" s="6">
        <v>7</v>
      </c>
      <c r="D1429" s="6">
        <v>201.65</v>
      </c>
      <c r="E1429" s="6">
        <v>1</v>
      </c>
    </row>
    <row r="1430" spans="1:5" x14ac:dyDescent="0.25">
      <c r="A1430" s="6">
        <v>60895</v>
      </c>
      <c r="B1430" s="6" t="s">
        <v>1292</v>
      </c>
      <c r="C1430" s="6">
        <v>4</v>
      </c>
      <c r="D1430" s="6">
        <v>312.95</v>
      </c>
      <c r="E1430" s="6">
        <v>1</v>
      </c>
    </row>
    <row r="1431" spans="1:5" x14ac:dyDescent="0.25">
      <c r="A1431" s="6">
        <v>41383</v>
      </c>
      <c r="B1431" s="6" t="s">
        <v>1293</v>
      </c>
      <c r="C1431" s="6">
        <v>4</v>
      </c>
      <c r="D1431" s="6">
        <v>312.95</v>
      </c>
      <c r="E1431" s="6">
        <v>1</v>
      </c>
    </row>
    <row r="1432" spans="1:5" x14ac:dyDescent="0.25">
      <c r="A1432" s="6">
        <v>61113</v>
      </c>
      <c r="B1432" s="6" t="s">
        <v>1294</v>
      </c>
      <c r="C1432" s="6">
        <v>4.5</v>
      </c>
      <c r="D1432" s="6">
        <v>122.28</v>
      </c>
      <c r="E1432" s="6">
        <v>4.5</v>
      </c>
    </row>
    <row r="1433" spans="1:5" x14ac:dyDescent="0.25">
      <c r="A1433" s="6">
        <v>40579</v>
      </c>
      <c r="B1433" s="6" t="s">
        <v>1295</v>
      </c>
      <c r="C1433" s="6">
        <v>4</v>
      </c>
      <c r="D1433" s="6">
        <v>312.95</v>
      </c>
      <c r="E1433" s="6">
        <v>1</v>
      </c>
    </row>
    <row r="1434" spans="1:5" x14ac:dyDescent="0.25">
      <c r="A1434" s="6">
        <v>58575</v>
      </c>
      <c r="B1434" s="6" t="s">
        <v>1296</v>
      </c>
      <c r="C1434" s="6">
        <v>7</v>
      </c>
      <c r="D1434" s="6">
        <v>184.92</v>
      </c>
      <c r="E1434" s="6">
        <v>1</v>
      </c>
    </row>
    <row r="1435" spans="1:5" x14ac:dyDescent="0.25">
      <c r="A1435" s="6">
        <v>39801</v>
      </c>
      <c r="B1435" s="6" t="s">
        <v>1297</v>
      </c>
      <c r="C1435" s="6">
        <v>5</v>
      </c>
      <c r="D1435" s="6">
        <v>283.77999999999997</v>
      </c>
      <c r="E1435" s="6">
        <v>1</v>
      </c>
    </row>
    <row r="1436" spans="1:5" x14ac:dyDescent="0.25">
      <c r="A1436" s="6">
        <v>100547055</v>
      </c>
      <c r="B1436" s="6" t="s">
        <v>1298</v>
      </c>
      <c r="C1436" s="6">
        <v>5</v>
      </c>
      <c r="D1436" s="6">
        <v>283.77999999999997</v>
      </c>
      <c r="E1436" s="6">
        <v>1</v>
      </c>
    </row>
    <row r="1437" spans="1:5" x14ac:dyDescent="0.25">
      <c r="A1437" s="6">
        <v>100547056</v>
      </c>
      <c r="B1437" s="6" t="s">
        <v>1299</v>
      </c>
      <c r="C1437" s="6">
        <v>5</v>
      </c>
      <c r="D1437" s="6">
        <v>283.77999999999997</v>
      </c>
      <c r="E1437" s="6">
        <v>1</v>
      </c>
    </row>
    <row r="1438" spans="1:5" x14ac:dyDescent="0.25">
      <c r="A1438" s="6">
        <v>36467</v>
      </c>
      <c r="B1438" s="6" t="s">
        <v>1300</v>
      </c>
      <c r="C1438" s="6">
        <v>3</v>
      </c>
      <c r="D1438" s="6">
        <v>263.52</v>
      </c>
      <c r="E1438" s="6">
        <v>3</v>
      </c>
    </row>
    <row r="1439" spans="1:5" x14ac:dyDescent="0.25">
      <c r="A1439" s="6">
        <v>36482</v>
      </c>
      <c r="B1439" s="6" t="s">
        <v>1301</v>
      </c>
      <c r="C1439" s="6">
        <v>3</v>
      </c>
      <c r="D1439" s="6">
        <v>263.52</v>
      </c>
      <c r="E1439" s="6">
        <v>3</v>
      </c>
    </row>
    <row r="1440" spans="1:5" x14ac:dyDescent="0.25">
      <c r="A1440" s="6">
        <v>29880</v>
      </c>
      <c r="B1440" s="6" t="s">
        <v>1302</v>
      </c>
      <c r="C1440" s="6">
        <v>7</v>
      </c>
      <c r="D1440" s="6">
        <v>166.45</v>
      </c>
      <c r="E1440" s="6">
        <v>1</v>
      </c>
    </row>
    <row r="1441" spans="1:5" x14ac:dyDescent="0.25">
      <c r="A1441" s="6">
        <v>100547057</v>
      </c>
      <c r="B1441" s="6" t="s">
        <v>1303</v>
      </c>
      <c r="C1441" s="6">
        <v>5</v>
      </c>
      <c r="D1441" s="6">
        <v>329.82</v>
      </c>
      <c r="E1441" s="6">
        <v>1</v>
      </c>
    </row>
    <row r="1442" spans="1:5" x14ac:dyDescent="0.25">
      <c r="A1442" s="6">
        <v>51104</v>
      </c>
      <c r="B1442" s="6" t="s">
        <v>1304</v>
      </c>
      <c r="C1442" s="6">
        <v>2</v>
      </c>
      <c r="D1442" s="6">
        <v>234.73</v>
      </c>
      <c r="E1442" s="6">
        <v>2</v>
      </c>
    </row>
    <row r="1443" spans="1:5" x14ac:dyDescent="0.25">
      <c r="A1443" s="6">
        <v>30245</v>
      </c>
      <c r="B1443" s="6" t="s">
        <v>1305</v>
      </c>
      <c r="C1443" s="6">
        <v>7</v>
      </c>
      <c r="D1443" s="6">
        <v>192.04</v>
      </c>
      <c r="E1443" s="6">
        <v>1</v>
      </c>
    </row>
    <row r="1444" spans="1:5" x14ac:dyDescent="0.25">
      <c r="A1444" s="6">
        <v>35955</v>
      </c>
      <c r="B1444" s="6" t="s">
        <v>1306</v>
      </c>
      <c r="C1444" s="6">
        <v>5</v>
      </c>
      <c r="D1444" s="6">
        <v>193.35</v>
      </c>
      <c r="E1444" s="6">
        <v>1</v>
      </c>
    </row>
    <row r="1445" spans="1:5" x14ac:dyDescent="0.25">
      <c r="A1445" s="6">
        <v>100548307</v>
      </c>
      <c r="B1445" s="6" t="s">
        <v>1307</v>
      </c>
      <c r="C1445" s="6">
        <v>5</v>
      </c>
      <c r="D1445" s="6">
        <v>193.35</v>
      </c>
      <c r="E1445" s="6">
        <v>1</v>
      </c>
    </row>
    <row r="1446" spans="1:5" x14ac:dyDescent="0.25">
      <c r="A1446" s="6">
        <v>42569</v>
      </c>
      <c r="B1446" s="6" t="s">
        <v>1308</v>
      </c>
      <c r="C1446" s="6">
        <v>7</v>
      </c>
      <c r="D1446" s="6">
        <v>192.04</v>
      </c>
      <c r="E1446" s="6">
        <v>1</v>
      </c>
    </row>
    <row r="1447" spans="1:5" x14ac:dyDescent="0.25">
      <c r="A1447" s="6">
        <v>48951</v>
      </c>
      <c r="B1447" s="6" t="s">
        <v>1309</v>
      </c>
      <c r="C1447" s="6">
        <v>2</v>
      </c>
      <c r="D1447" s="6">
        <v>254.8</v>
      </c>
      <c r="E1447" s="6">
        <v>2</v>
      </c>
    </row>
    <row r="1448" spans="1:5" x14ac:dyDescent="0.25">
      <c r="A1448" s="6">
        <v>58437</v>
      </c>
      <c r="B1448" s="6" t="s">
        <v>1310</v>
      </c>
      <c r="C1448" s="6">
        <v>4</v>
      </c>
      <c r="D1448" s="6">
        <v>283.08999999999997</v>
      </c>
      <c r="E1448" s="6">
        <v>1</v>
      </c>
    </row>
    <row r="1449" spans="1:5" x14ac:dyDescent="0.25">
      <c r="A1449" s="6">
        <v>58485</v>
      </c>
      <c r="B1449" s="6" t="s">
        <v>1311</v>
      </c>
      <c r="C1449" s="6">
        <v>4</v>
      </c>
      <c r="D1449" s="6">
        <v>283.08999999999997</v>
      </c>
      <c r="E1449" s="6">
        <v>1</v>
      </c>
    </row>
    <row r="1450" spans="1:5" x14ac:dyDescent="0.25">
      <c r="A1450" s="6">
        <v>100403229</v>
      </c>
      <c r="B1450" s="6" t="s">
        <v>1312</v>
      </c>
      <c r="C1450" s="6">
        <v>7</v>
      </c>
      <c r="D1450" s="6">
        <v>192.04</v>
      </c>
      <c r="E1450" s="6">
        <v>1</v>
      </c>
    </row>
    <row r="1451" spans="1:5" x14ac:dyDescent="0.25">
      <c r="B1451" s="6" t="s">
        <v>4297</v>
      </c>
    </row>
    <row r="1452" spans="1:5" x14ac:dyDescent="0.25">
      <c r="A1452" s="6">
        <v>29823</v>
      </c>
      <c r="B1452" s="6" t="s">
        <v>1313</v>
      </c>
      <c r="C1452" s="6">
        <v>2.9</v>
      </c>
      <c r="D1452" s="6">
        <v>499</v>
      </c>
      <c r="E1452" s="6">
        <v>2.9</v>
      </c>
    </row>
    <row r="1453" spans="1:5" x14ac:dyDescent="0.25">
      <c r="A1453" s="6">
        <v>59918</v>
      </c>
      <c r="B1453" s="6" t="s">
        <v>1314</v>
      </c>
      <c r="C1453" s="6">
        <v>2.7</v>
      </c>
      <c r="D1453" s="6">
        <v>507.66</v>
      </c>
      <c r="E1453" s="6">
        <v>2.7</v>
      </c>
    </row>
    <row r="1454" spans="1:5" x14ac:dyDescent="0.25">
      <c r="A1454" s="6">
        <v>47172</v>
      </c>
      <c r="B1454" s="6" t="s">
        <v>1315</v>
      </c>
      <c r="C1454" s="6">
        <v>2.7</v>
      </c>
      <c r="D1454" s="6">
        <v>499</v>
      </c>
      <c r="E1454" s="6">
        <v>2.7</v>
      </c>
    </row>
    <row r="1455" spans="1:5" x14ac:dyDescent="0.25">
      <c r="B1455" s="6" t="s">
        <v>4309</v>
      </c>
    </row>
    <row r="1456" spans="1:5" x14ac:dyDescent="0.25">
      <c r="A1456" s="6">
        <v>20395</v>
      </c>
      <c r="B1456" s="6" t="s">
        <v>1316</v>
      </c>
      <c r="C1456" s="6">
        <v>4</v>
      </c>
      <c r="D1456" s="6">
        <v>306.44</v>
      </c>
      <c r="E1456" s="6">
        <v>4</v>
      </c>
    </row>
    <row r="1457" spans="1:5" x14ac:dyDescent="0.25">
      <c r="A1457" s="6">
        <v>20401</v>
      </c>
      <c r="B1457" s="6" t="s">
        <v>1317</v>
      </c>
      <c r="C1457" s="6">
        <v>4</v>
      </c>
      <c r="D1457" s="6">
        <v>306.44</v>
      </c>
      <c r="E1457" s="6">
        <v>4</v>
      </c>
    </row>
    <row r="1458" spans="1:5" x14ac:dyDescent="0.25">
      <c r="A1458" s="6">
        <v>20404</v>
      </c>
      <c r="B1458" s="6" t="s">
        <v>1318</v>
      </c>
      <c r="C1458" s="6">
        <v>4</v>
      </c>
      <c r="D1458" s="6">
        <v>306.44</v>
      </c>
      <c r="E1458" s="6">
        <v>4</v>
      </c>
    </row>
    <row r="1459" spans="1:5" x14ac:dyDescent="0.25">
      <c r="A1459" s="6">
        <v>20409</v>
      </c>
      <c r="B1459" s="6" t="s">
        <v>1319</v>
      </c>
      <c r="C1459" s="6">
        <v>4</v>
      </c>
      <c r="D1459" s="6">
        <v>306.44</v>
      </c>
      <c r="E1459" s="6">
        <v>4</v>
      </c>
    </row>
    <row r="1460" spans="1:5" x14ac:dyDescent="0.25">
      <c r="B1460" s="6" t="s">
        <v>4310</v>
      </c>
    </row>
    <row r="1461" spans="1:5" x14ac:dyDescent="0.25">
      <c r="A1461" s="6">
        <v>41649</v>
      </c>
      <c r="B1461" s="6" t="s">
        <v>1320</v>
      </c>
      <c r="C1461" s="6">
        <v>1.5</v>
      </c>
      <c r="D1461" s="6">
        <v>225</v>
      </c>
      <c r="E1461" s="6">
        <v>1.5</v>
      </c>
    </row>
    <row r="1462" spans="1:5" x14ac:dyDescent="0.25">
      <c r="A1462" s="6">
        <v>43396</v>
      </c>
      <c r="B1462" s="6" t="s">
        <v>1321</v>
      </c>
      <c r="C1462" s="6">
        <v>5</v>
      </c>
      <c r="D1462" s="6">
        <v>142.80000000000001</v>
      </c>
      <c r="E1462" s="6">
        <v>5</v>
      </c>
    </row>
    <row r="1463" spans="1:5" x14ac:dyDescent="0.25">
      <c r="A1463" s="6">
        <v>48869</v>
      </c>
      <c r="B1463" s="6" t="s">
        <v>1322</v>
      </c>
      <c r="C1463" s="6">
        <v>4</v>
      </c>
      <c r="D1463" s="6">
        <v>136.25</v>
      </c>
      <c r="E1463" s="6">
        <v>4</v>
      </c>
    </row>
    <row r="1464" spans="1:5" x14ac:dyDescent="0.25">
      <c r="A1464" s="6">
        <v>53872</v>
      </c>
      <c r="B1464" s="6" t="s">
        <v>1323</v>
      </c>
      <c r="C1464" s="6">
        <v>4</v>
      </c>
      <c r="D1464" s="6">
        <v>130.80000000000001</v>
      </c>
      <c r="E1464" s="6">
        <v>1</v>
      </c>
    </row>
    <row r="1465" spans="1:5" x14ac:dyDescent="0.25">
      <c r="A1465" s="6">
        <v>20135</v>
      </c>
      <c r="B1465" s="6" t="s">
        <v>1324</v>
      </c>
      <c r="C1465" s="6">
        <v>5</v>
      </c>
      <c r="D1465" s="6">
        <v>145</v>
      </c>
      <c r="E1465" s="6">
        <v>1</v>
      </c>
    </row>
    <row r="1466" spans="1:5" x14ac:dyDescent="0.25">
      <c r="A1466" s="6">
        <v>46517</v>
      </c>
      <c r="B1466" s="6" t="s">
        <v>1325</v>
      </c>
      <c r="C1466" s="6">
        <v>5</v>
      </c>
      <c r="D1466" s="6">
        <v>145</v>
      </c>
      <c r="E1466" s="6">
        <v>1</v>
      </c>
    </row>
    <row r="1467" spans="1:5" x14ac:dyDescent="0.25">
      <c r="A1467" s="6">
        <v>39516</v>
      </c>
      <c r="B1467" s="6" t="s">
        <v>1326</v>
      </c>
      <c r="C1467" s="6">
        <v>1.5</v>
      </c>
      <c r="D1467" s="6">
        <v>173.46</v>
      </c>
      <c r="E1467" s="6">
        <v>1.5</v>
      </c>
    </row>
    <row r="1468" spans="1:5" x14ac:dyDescent="0.25">
      <c r="A1468" s="6">
        <v>53811</v>
      </c>
      <c r="B1468" s="6" t="s">
        <v>1327</v>
      </c>
      <c r="C1468" s="6">
        <v>3</v>
      </c>
      <c r="D1468" s="6">
        <v>479.18</v>
      </c>
      <c r="E1468" s="6">
        <v>3</v>
      </c>
    </row>
    <row r="1469" spans="1:5" x14ac:dyDescent="0.25">
      <c r="A1469" s="6">
        <v>51407</v>
      </c>
      <c r="B1469" s="6" t="s">
        <v>1328</v>
      </c>
      <c r="C1469" s="6">
        <v>5</v>
      </c>
      <c r="D1469" s="6">
        <v>156.25</v>
      </c>
      <c r="E1469" s="6">
        <v>5</v>
      </c>
    </row>
    <row r="1470" spans="1:5" x14ac:dyDescent="0.25">
      <c r="A1470" s="6">
        <v>49020</v>
      </c>
      <c r="B1470" s="6" t="s">
        <v>1329</v>
      </c>
      <c r="C1470" s="6">
        <v>5</v>
      </c>
      <c r="D1470" s="6">
        <v>105.19</v>
      </c>
      <c r="E1470" s="6">
        <v>1</v>
      </c>
    </row>
    <row r="1471" spans="1:5" x14ac:dyDescent="0.25">
      <c r="A1471" s="6">
        <v>60254</v>
      </c>
      <c r="B1471" s="6" t="s">
        <v>1330</v>
      </c>
      <c r="C1471" s="6">
        <v>5</v>
      </c>
      <c r="D1471" s="6">
        <v>140</v>
      </c>
      <c r="E1471" s="6">
        <v>1</v>
      </c>
    </row>
    <row r="1472" spans="1:5" x14ac:dyDescent="0.25">
      <c r="A1472" s="6">
        <v>19995</v>
      </c>
      <c r="B1472" s="6" t="s">
        <v>1331</v>
      </c>
      <c r="C1472" s="6">
        <v>5</v>
      </c>
      <c r="D1472" s="6">
        <v>158.03</v>
      </c>
      <c r="E1472" s="6">
        <v>1</v>
      </c>
    </row>
    <row r="1473" spans="1:5" x14ac:dyDescent="0.25">
      <c r="B1473" s="6" t="s">
        <v>4311</v>
      </c>
    </row>
    <row r="1474" spans="1:5" x14ac:dyDescent="0.25">
      <c r="A1474" s="6">
        <v>17699</v>
      </c>
      <c r="B1474" s="6" t="s">
        <v>1332</v>
      </c>
      <c r="C1474" s="6">
        <v>5</v>
      </c>
      <c r="D1474" s="6">
        <v>156.25</v>
      </c>
      <c r="E1474" s="6">
        <v>2</v>
      </c>
    </row>
    <row r="1475" spans="1:5" x14ac:dyDescent="0.25">
      <c r="A1475" s="6">
        <v>20353</v>
      </c>
      <c r="B1475" s="6" t="s">
        <v>1333</v>
      </c>
      <c r="C1475" s="6">
        <v>5</v>
      </c>
      <c r="D1475" s="6">
        <v>234.52</v>
      </c>
      <c r="E1475" s="6">
        <v>1</v>
      </c>
    </row>
    <row r="1476" spans="1:5" x14ac:dyDescent="0.25">
      <c r="A1476" s="6">
        <v>55385</v>
      </c>
      <c r="B1476" s="6" t="s">
        <v>1334</v>
      </c>
      <c r="C1476" s="6">
        <v>4</v>
      </c>
      <c r="D1476" s="6">
        <v>144</v>
      </c>
      <c r="E1476" s="6">
        <v>4</v>
      </c>
    </row>
    <row r="1477" spans="1:5" x14ac:dyDescent="0.25">
      <c r="A1477" s="6">
        <v>51139</v>
      </c>
      <c r="B1477" s="6" t="s">
        <v>1335</v>
      </c>
      <c r="C1477" s="6">
        <v>4</v>
      </c>
      <c r="D1477" s="6">
        <v>144</v>
      </c>
      <c r="E1477" s="6">
        <v>4</v>
      </c>
    </row>
    <row r="1478" spans="1:5" x14ac:dyDescent="0.25">
      <c r="B1478" s="6" t="s">
        <v>4312</v>
      </c>
    </row>
    <row r="1479" spans="1:5" x14ac:dyDescent="0.25">
      <c r="A1479" s="6">
        <v>22970</v>
      </c>
      <c r="B1479" s="6" t="s">
        <v>1336</v>
      </c>
      <c r="C1479" s="6">
        <v>6</v>
      </c>
      <c r="D1479" s="6">
        <v>417.6</v>
      </c>
      <c r="E1479" s="6">
        <v>1</v>
      </c>
    </row>
    <row r="1480" spans="1:5" x14ac:dyDescent="0.25">
      <c r="A1480" s="6">
        <v>54185</v>
      </c>
      <c r="B1480" s="6" t="s">
        <v>1337</v>
      </c>
      <c r="C1480" s="6">
        <v>3</v>
      </c>
      <c r="D1480" s="6">
        <v>470.4</v>
      </c>
      <c r="E1480" s="6">
        <v>3</v>
      </c>
    </row>
    <row r="1481" spans="1:5" x14ac:dyDescent="0.25">
      <c r="A1481" s="6">
        <v>28491</v>
      </c>
      <c r="B1481" s="6" t="s">
        <v>1338</v>
      </c>
      <c r="C1481" s="6">
        <v>4</v>
      </c>
      <c r="D1481" s="6">
        <v>432</v>
      </c>
      <c r="E1481" s="6">
        <v>4</v>
      </c>
    </row>
    <row r="1482" spans="1:5" x14ac:dyDescent="0.25">
      <c r="B1482" s="6" t="s">
        <v>4313</v>
      </c>
    </row>
    <row r="1483" spans="1:5" x14ac:dyDescent="0.25">
      <c r="A1483" s="6">
        <v>95803</v>
      </c>
      <c r="B1483" s="6" t="s">
        <v>1339</v>
      </c>
      <c r="C1483" s="6">
        <v>5</v>
      </c>
      <c r="D1483" s="6">
        <v>195.6</v>
      </c>
      <c r="E1483" s="6">
        <v>5</v>
      </c>
    </row>
    <row r="1484" spans="1:5" x14ac:dyDescent="0.25">
      <c r="B1484" s="6" t="s">
        <v>4314</v>
      </c>
    </row>
    <row r="1485" spans="1:5" x14ac:dyDescent="0.25">
      <c r="A1485" s="6">
        <v>22505</v>
      </c>
      <c r="B1485" s="6" t="s">
        <v>1340</v>
      </c>
      <c r="C1485" s="6">
        <v>2</v>
      </c>
      <c r="D1485" s="6">
        <v>304.08</v>
      </c>
      <c r="E1485" s="6">
        <v>2</v>
      </c>
    </row>
    <row r="1486" spans="1:5" x14ac:dyDescent="0.25">
      <c r="A1486" s="6">
        <v>40582</v>
      </c>
      <c r="B1486" s="6" t="s">
        <v>1341</v>
      </c>
      <c r="C1486" s="6">
        <v>2</v>
      </c>
      <c r="D1486" s="6">
        <v>346.8</v>
      </c>
      <c r="E1486" s="6">
        <v>2</v>
      </c>
    </row>
    <row r="1487" spans="1:5" x14ac:dyDescent="0.25">
      <c r="B1487" s="6" t="s">
        <v>4315</v>
      </c>
    </row>
    <row r="1488" spans="1:5" x14ac:dyDescent="0.25">
      <c r="A1488" s="6">
        <v>50628</v>
      </c>
      <c r="B1488" s="6" t="s">
        <v>1342</v>
      </c>
      <c r="C1488" s="6">
        <v>6</v>
      </c>
      <c r="D1488" s="6">
        <v>315.73</v>
      </c>
      <c r="E1488" s="6">
        <v>6</v>
      </c>
    </row>
    <row r="1489" spans="1:5" x14ac:dyDescent="0.25">
      <c r="B1489" s="6" t="s">
        <v>4316</v>
      </c>
    </row>
    <row r="1490" spans="1:5" x14ac:dyDescent="0.25">
      <c r="A1490" s="6">
        <v>30599</v>
      </c>
      <c r="B1490" s="6" t="s">
        <v>1343</v>
      </c>
      <c r="C1490" s="6">
        <v>4</v>
      </c>
      <c r="D1490" s="6">
        <v>190.42</v>
      </c>
      <c r="E1490" s="6">
        <v>4</v>
      </c>
    </row>
    <row r="1491" spans="1:5" x14ac:dyDescent="0.25">
      <c r="A1491" s="6">
        <v>35596</v>
      </c>
      <c r="B1491" s="6" t="s">
        <v>1344</v>
      </c>
      <c r="C1491" s="6">
        <v>4</v>
      </c>
      <c r="D1491" s="6">
        <v>204</v>
      </c>
      <c r="E1491" s="6">
        <v>4</v>
      </c>
    </row>
    <row r="1492" spans="1:5" x14ac:dyDescent="0.25">
      <c r="B1492" s="6" t="s">
        <v>4317</v>
      </c>
    </row>
    <row r="1493" spans="1:5" x14ac:dyDescent="0.25">
      <c r="A1493" s="6">
        <v>37514</v>
      </c>
      <c r="B1493" s="6" t="s">
        <v>1345</v>
      </c>
      <c r="C1493" s="6">
        <v>5</v>
      </c>
      <c r="D1493" s="6">
        <v>222</v>
      </c>
      <c r="E1493" s="6">
        <v>5</v>
      </c>
    </row>
    <row r="1494" spans="1:5" x14ac:dyDescent="0.25">
      <c r="B1494" s="6" t="s">
        <v>4306</v>
      </c>
    </row>
    <row r="1495" spans="1:5" x14ac:dyDescent="0.25">
      <c r="A1495" s="6">
        <v>39358</v>
      </c>
      <c r="B1495" s="6" t="s">
        <v>1346</v>
      </c>
      <c r="C1495" s="6">
        <v>5</v>
      </c>
      <c r="D1495" s="6">
        <v>141.6</v>
      </c>
      <c r="E1495" s="6">
        <v>5</v>
      </c>
    </row>
    <row r="1496" spans="1:5" x14ac:dyDescent="0.25">
      <c r="A1496" s="6">
        <v>40793</v>
      </c>
      <c r="B1496" s="6" t="s">
        <v>1347</v>
      </c>
      <c r="C1496" s="6">
        <v>3</v>
      </c>
      <c r="D1496" s="6">
        <v>217.75</v>
      </c>
      <c r="E1496" s="6">
        <v>3</v>
      </c>
    </row>
    <row r="1497" spans="1:5" x14ac:dyDescent="0.25">
      <c r="A1497" s="6">
        <v>38751</v>
      </c>
      <c r="B1497" s="6" t="s">
        <v>1348</v>
      </c>
      <c r="C1497" s="6">
        <v>5</v>
      </c>
      <c r="D1497" s="6">
        <v>237.98</v>
      </c>
      <c r="E1497" s="6">
        <v>5</v>
      </c>
    </row>
    <row r="1498" spans="1:5" x14ac:dyDescent="0.25">
      <c r="A1498" s="6">
        <v>40573</v>
      </c>
      <c r="B1498" s="6" t="s">
        <v>1349</v>
      </c>
      <c r="C1498" s="6">
        <v>5</v>
      </c>
      <c r="D1498" s="6">
        <v>239.94</v>
      </c>
      <c r="E1498" s="6">
        <v>5</v>
      </c>
    </row>
    <row r="1499" spans="1:5" x14ac:dyDescent="0.25">
      <c r="A1499" s="6">
        <v>32097</v>
      </c>
      <c r="B1499" s="6" t="s">
        <v>1350</v>
      </c>
      <c r="C1499" s="6">
        <v>3</v>
      </c>
      <c r="D1499" s="6">
        <v>276</v>
      </c>
      <c r="E1499" s="6">
        <v>3</v>
      </c>
    </row>
    <row r="1500" spans="1:5" x14ac:dyDescent="0.25">
      <c r="A1500" s="6">
        <v>54882</v>
      </c>
      <c r="B1500" s="6" t="s">
        <v>1351</v>
      </c>
      <c r="C1500" s="6">
        <v>4</v>
      </c>
      <c r="D1500" s="6">
        <v>157.72999999999999</v>
      </c>
      <c r="E1500" s="6">
        <v>1</v>
      </c>
    </row>
    <row r="1501" spans="1:5" x14ac:dyDescent="0.25">
      <c r="A1501" s="6">
        <v>35883</v>
      </c>
      <c r="B1501" s="6" t="s">
        <v>1352</v>
      </c>
      <c r="C1501" s="6">
        <v>3</v>
      </c>
      <c r="D1501" s="6">
        <v>138</v>
      </c>
      <c r="E1501" s="6">
        <v>3</v>
      </c>
    </row>
    <row r="1502" spans="1:5" x14ac:dyDescent="0.25">
      <c r="A1502" s="6">
        <v>35873</v>
      </c>
      <c r="B1502" s="6" t="s">
        <v>1353</v>
      </c>
      <c r="C1502" s="6">
        <v>2</v>
      </c>
      <c r="D1502" s="6">
        <v>270</v>
      </c>
      <c r="E1502" s="6">
        <v>2</v>
      </c>
    </row>
    <row r="1503" spans="1:5" x14ac:dyDescent="0.25">
      <c r="A1503" s="6">
        <v>35882</v>
      </c>
      <c r="B1503" s="6" t="s">
        <v>1354</v>
      </c>
      <c r="C1503" s="6">
        <v>2</v>
      </c>
      <c r="D1503" s="6">
        <v>270</v>
      </c>
      <c r="E1503" s="6">
        <v>2</v>
      </c>
    </row>
    <row r="1504" spans="1:5" x14ac:dyDescent="0.25">
      <c r="A1504" s="6">
        <v>47903</v>
      </c>
      <c r="B1504" s="6" t="s">
        <v>1355</v>
      </c>
      <c r="C1504" s="6">
        <v>4</v>
      </c>
      <c r="D1504" s="6">
        <v>157.72999999999999</v>
      </c>
      <c r="E1504" s="6">
        <v>1</v>
      </c>
    </row>
    <row r="1505" spans="1:5" x14ac:dyDescent="0.25">
      <c r="A1505" s="6">
        <v>43162</v>
      </c>
      <c r="B1505" s="6" t="s">
        <v>1356</v>
      </c>
      <c r="C1505" s="6">
        <v>4</v>
      </c>
      <c r="D1505" s="6">
        <v>151.19999999999999</v>
      </c>
      <c r="E1505" s="6">
        <v>1</v>
      </c>
    </row>
    <row r="1506" spans="1:5" x14ac:dyDescent="0.25">
      <c r="A1506" s="6">
        <v>35887</v>
      </c>
      <c r="B1506" s="6" t="s">
        <v>1357</v>
      </c>
      <c r="C1506" s="6">
        <v>3</v>
      </c>
      <c r="D1506" s="6">
        <v>160.80000000000001</v>
      </c>
      <c r="E1506" s="6">
        <v>3</v>
      </c>
    </row>
    <row r="1507" spans="1:5" x14ac:dyDescent="0.25">
      <c r="A1507" s="6">
        <v>37527</v>
      </c>
      <c r="B1507" s="6" t="s">
        <v>1358</v>
      </c>
      <c r="C1507" s="6">
        <v>6</v>
      </c>
      <c r="D1507" s="6">
        <v>235.2</v>
      </c>
      <c r="E1507" s="6">
        <v>1</v>
      </c>
    </row>
    <row r="1508" spans="1:5" x14ac:dyDescent="0.25">
      <c r="A1508" s="6">
        <v>37539</v>
      </c>
      <c r="B1508" s="6" t="s">
        <v>1359</v>
      </c>
      <c r="C1508" s="6">
        <v>5</v>
      </c>
      <c r="D1508" s="6">
        <v>310.8</v>
      </c>
      <c r="E1508" s="6">
        <v>1</v>
      </c>
    </row>
    <row r="1509" spans="1:5" x14ac:dyDescent="0.25">
      <c r="A1509" s="6">
        <v>37530</v>
      </c>
      <c r="B1509" s="6" t="s">
        <v>1360</v>
      </c>
      <c r="C1509" s="6">
        <v>6</v>
      </c>
      <c r="D1509" s="6">
        <v>384</v>
      </c>
      <c r="E1509" s="6">
        <v>1</v>
      </c>
    </row>
    <row r="1510" spans="1:5" x14ac:dyDescent="0.25">
      <c r="B1510" s="6" t="s">
        <v>1361</v>
      </c>
    </row>
    <row r="1511" spans="1:5" x14ac:dyDescent="0.25">
      <c r="A1511" s="6">
        <v>39245</v>
      </c>
      <c r="B1511" s="6" t="s">
        <v>1362</v>
      </c>
      <c r="C1511" s="6">
        <v>2</v>
      </c>
      <c r="D1511" s="6">
        <v>234</v>
      </c>
      <c r="E1511" s="6">
        <v>2</v>
      </c>
    </row>
    <row r="1512" spans="1:5" x14ac:dyDescent="0.25">
      <c r="A1512" s="6">
        <v>51081</v>
      </c>
      <c r="B1512" s="6" t="s">
        <v>1363</v>
      </c>
      <c r="C1512" s="6">
        <v>3</v>
      </c>
      <c r="D1512" s="6">
        <v>148.12</v>
      </c>
      <c r="E1512" s="6">
        <v>3</v>
      </c>
    </row>
    <row r="1513" spans="1:5" x14ac:dyDescent="0.25">
      <c r="B1513" s="6" t="s">
        <v>1364</v>
      </c>
    </row>
    <row r="1514" spans="1:5" x14ac:dyDescent="0.25">
      <c r="A1514" s="6">
        <v>32607</v>
      </c>
      <c r="B1514" s="6" t="s">
        <v>1365</v>
      </c>
      <c r="C1514" s="6">
        <v>3</v>
      </c>
      <c r="D1514" s="6">
        <v>437.8</v>
      </c>
      <c r="E1514" s="6">
        <v>3</v>
      </c>
    </row>
    <row r="1515" spans="1:5" x14ac:dyDescent="0.25">
      <c r="B1515" s="6" t="s">
        <v>1366</v>
      </c>
    </row>
    <row r="1516" spans="1:5" x14ac:dyDescent="0.25">
      <c r="A1516" s="6">
        <v>29301</v>
      </c>
      <c r="B1516" s="6" t="s">
        <v>1367</v>
      </c>
      <c r="C1516" s="6">
        <v>6</v>
      </c>
      <c r="D1516" s="6">
        <v>229.14</v>
      </c>
      <c r="E1516" s="6">
        <v>1</v>
      </c>
    </row>
    <row r="1517" spans="1:5" x14ac:dyDescent="0.25">
      <c r="A1517" s="6">
        <v>55212</v>
      </c>
      <c r="B1517" s="6" t="s">
        <v>1368</v>
      </c>
      <c r="C1517" s="6">
        <v>6</v>
      </c>
      <c r="D1517" s="6">
        <v>287.16000000000003</v>
      </c>
      <c r="E1517" s="6">
        <v>1</v>
      </c>
    </row>
    <row r="1518" spans="1:5" x14ac:dyDescent="0.25">
      <c r="A1518" s="6">
        <v>98923</v>
      </c>
      <c r="B1518" s="6" t="s">
        <v>1369</v>
      </c>
      <c r="C1518" s="6">
        <v>5</v>
      </c>
      <c r="D1518" s="6">
        <v>406.98</v>
      </c>
      <c r="E1518" s="6">
        <v>1</v>
      </c>
    </row>
    <row r="1519" spans="1:5" x14ac:dyDescent="0.25">
      <c r="B1519" s="6" t="s">
        <v>1263</v>
      </c>
    </row>
    <row r="1520" spans="1:5" x14ac:dyDescent="0.25">
      <c r="A1520" s="6">
        <v>38871</v>
      </c>
      <c r="B1520" s="6" t="s">
        <v>1370</v>
      </c>
      <c r="C1520" s="6">
        <v>6</v>
      </c>
      <c r="D1520" s="6">
        <v>461.21</v>
      </c>
      <c r="E1520" s="6">
        <v>6</v>
      </c>
    </row>
    <row r="1521" spans="1:5" x14ac:dyDescent="0.25">
      <c r="A1521" s="6">
        <v>52235</v>
      </c>
      <c r="B1521" s="6" t="s">
        <v>1371</v>
      </c>
      <c r="C1521" s="6">
        <v>4</v>
      </c>
      <c r="D1521" s="6">
        <v>320.70999999999998</v>
      </c>
      <c r="E1521" s="6">
        <v>4</v>
      </c>
    </row>
    <row r="1522" spans="1:5" x14ac:dyDescent="0.25">
      <c r="B1522" s="6" t="s">
        <v>1372</v>
      </c>
    </row>
    <row r="1523" spans="1:5" x14ac:dyDescent="0.25">
      <c r="B1523" s="6" t="s">
        <v>4307</v>
      </c>
    </row>
    <row r="1524" spans="1:5" x14ac:dyDescent="0.25">
      <c r="A1524" s="6">
        <v>100545943</v>
      </c>
      <c r="B1524" s="6" t="s">
        <v>1373</v>
      </c>
      <c r="C1524" s="6">
        <v>22</v>
      </c>
      <c r="D1524" s="6">
        <v>46.1</v>
      </c>
      <c r="E1524" s="6">
        <v>3</v>
      </c>
    </row>
    <row r="1525" spans="1:5" x14ac:dyDescent="0.25">
      <c r="A1525" s="6">
        <v>100558571</v>
      </c>
      <c r="B1525" s="6" t="s">
        <v>1374</v>
      </c>
      <c r="C1525" s="6">
        <v>16</v>
      </c>
      <c r="D1525" s="6">
        <v>49.36</v>
      </c>
      <c r="E1525" s="6">
        <v>4</v>
      </c>
    </row>
    <row r="1526" spans="1:5" x14ac:dyDescent="0.25">
      <c r="A1526" s="6">
        <v>100558562</v>
      </c>
      <c r="B1526" s="6" t="s">
        <v>1375</v>
      </c>
      <c r="C1526" s="6">
        <v>20</v>
      </c>
      <c r="D1526" s="6">
        <v>64.430000000000007</v>
      </c>
      <c r="E1526" s="6">
        <v>5</v>
      </c>
    </row>
    <row r="1527" spans="1:5" x14ac:dyDescent="0.25">
      <c r="B1527" s="6" t="s">
        <v>4297</v>
      </c>
    </row>
    <row r="1528" spans="1:5" x14ac:dyDescent="0.25">
      <c r="A1528" s="6">
        <v>1011</v>
      </c>
      <c r="B1528" s="6" t="s">
        <v>1376</v>
      </c>
      <c r="C1528" s="6">
        <v>32</v>
      </c>
      <c r="D1528" s="6">
        <v>29.4</v>
      </c>
      <c r="E1528" s="6">
        <v>8</v>
      </c>
    </row>
    <row r="1529" spans="1:5" x14ac:dyDescent="0.25">
      <c r="A1529" s="6">
        <v>100004</v>
      </c>
      <c r="B1529" s="6" t="s">
        <v>1377</v>
      </c>
      <c r="C1529" s="6">
        <v>24</v>
      </c>
      <c r="D1529" s="6">
        <v>81.099999999999994</v>
      </c>
      <c r="E1529" s="6">
        <v>3</v>
      </c>
    </row>
    <row r="1530" spans="1:5" x14ac:dyDescent="0.25">
      <c r="A1530" s="6">
        <v>100006</v>
      </c>
      <c r="B1530" s="6" t="s">
        <v>1378</v>
      </c>
      <c r="C1530" s="6">
        <v>24</v>
      </c>
      <c r="D1530" s="6">
        <v>81.099999999999994</v>
      </c>
      <c r="E1530" s="6">
        <v>3</v>
      </c>
    </row>
    <row r="1531" spans="1:5" x14ac:dyDescent="0.25">
      <c r="A1531" s="6">
        <v>100551483</v>
      </c>
      <c r="B1531" s="6" t="s">
        <v>1379</v>
      </c>
      <c r="C1531" s="6">
        <v>32</v>
      </c>
      <c r="D1531" s="6">
        <v>29.95</v>
      </c>
      <c r="E1531" s="6">
        <v>4</v>
      </c>
    </row>
    <row r="1532" spans="1:5" x14ac:dyDescent="0.25">
      <c r="A1532" s="6">
        <v>100550705</v>
      </c>
      <c r="B1532" s="6" t="s">
        <v>1380</v>
      </c>
      <c r="C1532" s="6">
        <v>16</v>
      </c>
      <c r="D1532" s="6">
        <v>94.02</v>
      </c>
      <c r="E1532" s="6">
        <v>16</v>
      </c>
    </row>
    <row r="1533" spans="1:5" x14ac:dyDescent="0.25">
      <c r="A1533" s="6">
        <v>100550702</v>
      </c>
      <c r="B1533" s="6" t="s">
        <v>1381</v>
      </c>
      <c r="C1533" s="6">
        <v>16</v>
      </c>
      <c r="D1533" s="6">
        <v>94.02</v>
      </c>
      <c r="E1533" s="6">
        <v>16</v>
      </c>
    </row>
    <row r="1534" spans="1:5" x14ac:dyDescent="0.25">
      <c r="A1534" s="6">
        <v>33334</v>
      </c>
      <c r="B1534" s="6" t="s">
        <v>1382</v>
      </c>
      <c r="C1534" s="6">
        <v>18</v>
      </c>
      <c r="D1534" s="6">
        <v>141.16</v>
      </c>
      <c r="E1534" s="6">
        <v>4</v>
      </c>
    </row>
    <row r="1535" spans="1:5" x14ac:dyDescent="0.25">
      <c r="A1535" s="6">
        <v>1012</v>
      </c>
      <c r="B1535" s="6" t="s">
        <v>1383</v>
      </c>
      <c r="C1535" s="6">
        <v>32</v>
      </c>
      <c r="D1535" s="6">
        <v>29.4</v>
      </c>
      <c r="E1535" s="6">
        <v>8</v>
      </c>
    </row>
    <row r="1536" spans="1:5" x14ac:dyDescent="0.25">
      <c r="B1536" s="6" t="s">
        <v>4301</v>
      </c>
    </row>
    <row r="1537" spans="1:5" x14ac:dyDescent="0.25">
      <c r="A1537" s="6">
        <v>19836</v>
      </c>
      <c r="B1537" s="6" t="s">
        <v>1384</v>
      </c>
      <c r="C1537" s="6">
        <v>8</v>
      </c>
      <c r="D1537" s="6">
        <v>76.23</v>
      </c>
      <c r="E1537" s="6">
        <v>4</v>
      </c>
    </row>
    <row r="1538" spans="1:5" x14ac:dyDescent="0.25">
      <c r="B1538" s="6" t="s">
        <v>4305</v>
      </c>
    </row>
    <row r="1539" spans="1:5" x14ac:dyDescent="0.25">
      <c r="A1539" s="6">
        <v>100487717</v>
      </c>
      <c r="B1539" s="6" t="s">
        <v>1385</v>
      </c>
      <c r="C1539" s="6">
        <v>14</v>
      </c>
      <c r="D1539" s="6">
        <v>45.68</v>
      </c>
      <c r="E1539" s="6">
        <v>2</v>
      </c>
    </row>
    <row r="1540" spans="1:5" x14ac:dyDescent="0.25">
      <c r="B1540" s="6" t="s">
        <v>4318</v>
      </c>
    </row>
    <row r="1541" spans="1:5" x14ac:dyDescent="0.25">
      <c r="A1541" s="6">
        <v>16135</v>
      </c>
      <c r="B1541" s="6" t="s">
        <v>1386</v>
      </c>
      <c r="C1541" s="6">
        <v>18</v>
      </c>
      <c r="D1541" s="6">
        <v>85.66</v>
      </c>
      <c r="E1541" s="6">
        <v>9</v>
      </c>
    </row>
    <row r="1542" spans="1:5" x14ac:dyDescent="0.25">
      <c r="A1542" s="6">
        <v>100561817</v>
      </c>
      <c r="B1542" s="6" t="s">
        <v>1387</v>
      </c>
      <c r="C1542" s="6">
        <v>18</v>
      </c>
      <c r="D1542" s="6">
        <v>114.8</v>
      </c>
      <c r="E1542" s="6">
        <v>3</v>
      </c>
    </row>
    <row r="1543" spans="1:5" x14ac:dyDescent="0.25">
      <c r="A1543" s="6">
        <v>16128</v>
      </c>
      <c r="B1543" s="6" t="s">
        <v>1388</v>
      </c>
      <c r="C1543" s="6">
        <v>18</v>
      </c>
      <c r="D1543" s="6">
        <v>101.22</v>
      </c>
      <c r="E1543" s="6">
        <v>9</v>
      </c>
    </row>
    <row r="1544" spans="1:5" x14ac:dyDescent="0.25">
      <c r="B1544" s="6" t="s">
        <v>4319</v>
      </c>
    </row>
    <row r="1545" spans="1:5" x14ac:dyDescent="0.25">
      <c r="A1545" s="6">
        <v>100548519</v>
      </c>
      <c r="B1545" s="6" t="s">
        <v>1389</v>
      </c>
      <c r="C1545" s="6">
        <v>8</v>
      </c>
      <c r="D1545" s="6">
        <v>65</v>
      </c>
      <c r="E1545" s="6">
        <v>4</v>
      </c>
    </row>
    <row r="1546" spans="1:5" x14ac:dyDescent="0.25">
      <c r="A1546" s="6">
        <v>100545939</v>
      </c>
      <c r="B1546" s="6" t="s">
        <v>1390</v>
      </c>
      <c r="C1546" s="6">
        <v>12</v>
      </c>
      <c r="D1546" s="6">
        <v>70.92</v>
      </c>
      <c r="E1546" s="6">
        <v>4</v>
      </c>
    </row>
    <row r="1547" spans="1:5" x14ac:dyDescent="0.25">
      <c r="A1547" s="6">
        <v>100545938</v>
      </c>
      <c r="B1547" s="6" t="s">
        <v>1391</v>
      </c>
      <c r="C1547" s="6">
        <v>12</v>
      </c>
      <c r="D1547" s="6">
        <v>46.79</v>
      </c>
      <c r="E1547" s="6">
        <v>4</v>
      </c>
    </row>
    <row r="1548" spans="1:5" x14ac:dyDescent="0.25">
      <c r="B1548" s="6" t="s">
        <v>4320</v>
      </c>
    </row>
    <row r="1549" spans="1:5" x14ac:dyDescent="0.25">
      <c r="A1549" s="6">
        <v>100553948</v>
      </c>
      <c r="B1549" s="6" t="s">
        <v>1392</v>
      </c>
      <c r="C1549" s="6">
        <v>8</v>
      </c>
      <c r="D1549" s="6">
        <v>66.099999999999994</v>
      </c>
      <c r="E1549" s="6">
        <v>4</v>
      </c>
    </row>
    <row r="1550" spans="1:5" x14ac:dyDescent="0.25">
      <c r="A1550" s="6">
        <v>100553964</v>
      </c>
      <c r="B1550" s="6" t="s">
        <v>1393</v>
      </c>
      <c r="C1550" s="6">
        <v>8</v>
      </c>
      <c r="D1550" s="6">
        <v>88</v>
      </c>
      <c r="E1550" s="6">
        <v>4</v>
      </c>
    </row>
    <row r="1551" spans="1:5" x14ac:dyDescent="0.25">
      <c r="A1551" s="6">
        <v>100553930</v>
      </c>
      <c r="B1551" s="6" t="s">
        <v>1394</v>
      </c>
      <c r="C1551" s="6">
        <v>10</v>
      </c>
      <c r="D1551" s="6">
        <v>55.9</v>
      </c>
      <c r="E1551" s="6">
        <v>5</v>
      </c>
    </row>
    <row r="1552" spans="1:5" x14ac:dyDescent="0.25">
      <c r="A1552" s="6">
        <v>100553921</v>
      </c>
      <c r="B1552" s="6" t="s">
        <v>1395</v>
      </c>
      <c r="C1552" s="6">
        <v>10</v>
      </c>
      <c r="D1552" s="6">
        <v>45.3</v>
      </c>
      <c r="E1552" s="6">
        <v>5</v>
      </c>
    </row>
    <row r="1553" spans="1:5" x14ac:dyDescent="0.25">
      <c r="A1553" s="6">
        <v>100553905</v>
      </c>
      <c r="B1553" s="6" t="s">
        <v>1396</v>
      </c>
      <c r="C1553" s="6">
        <v>10</v>
      </c>
      <c r="D1553" s="6">
        <v>45.9</v>
      </c>
      <c r="E1553" s="6">
        <v>5</v>
      </c>
    </row>
    <row r="1554" spans="1:5" x14ac:dyDescent="0.25">
      <c r="B1554" s="6" t="s">
        <v>4312</v>
      </c>
    </row>
    <row r="1555" spans="1:5" x14ac:dyDescent="0.25">
      <c r="A1555" s="6">
        <v>100551986</v>
      </c>
      <c r="B1555" s="6" t="s">
        <v>1397</v>
      </c>
      <c r="C1555" s="6">
        <v>10</v>
      </c>
      <c r="D1555" s="6">
        <v>62.11</v>
      </c>
      <c r="E1555" s="6">
        <v>10</v>
      </c>
    </row>
    <row r="1556" spans="1:5" x14ac:dyDescent="0.25">
      <c r="A1556" s="6">
        <v>100551987</v>
      </c>
      <c r="B1556" s="6" t="s">
        <v>1398</v>
      </c>
      <c r="C1556" s="6">
        <v>10</v>
      </c>
      <c r="D1556" s="6">
        <v>54.14</v>
      </c>
      <c r="E1556" s="6">
        <v>10</v>
      </c>
    </row>
    <row r="1557" spans="1:5" x14ac:dyDescent="0.25">
      <c r="B1557" s="6" t="s">
        <v>4314</v>
      </c>
    </row>
    <row r="1558" spans="1:5" x14ac:dyDescent="0.25">
      <c r="A1558" s="6">
        <v>100511351</v>
      </c>
      <c r="B1558" s="6" t="s">
        <v>1399</v>
      </c>
      <c r="C1558" s="6">
        <v>10</v>
      </c>
      <c r="D1558" s="6">
        <v>66.650000000000006</v>
      </c>
      <c r="E1558" s="6">
        <v>5</v>
      </c>
    </row>
    <row r="1559" spans="1:5" x14ac:dyDescent="0.25">
      <c r="B1559" s="6" t="s">
        <v>4317</v>
      </c>
    </row>
    <row r="1560" spans="1:5" x14ac:dyDescent="0.25">
      <c r="A1560" s="6">
        <v>100552620</v>
      </c>
      <c r="B1560" s="6" t="s">
        <v>1400</v>
      </c>
      <c r="C1560" s="6">
        <v>20</v>
      </c>
      <c r="D1560" s="6">
        <v>159.88</v>
      </c>
      <c r="E1560" s="6">
        <v>5</v>
      </c>
    </row>
    <row r="1561" spans="1:5" x14ac:dyDescent="0.25">
      <c r="B1561" s="6" t="s">
        <v>4306</v>
      </c>
    </row>
    <row r="1562" spans="1:5" x14ac:dyDescent="0.25">
      <c r="A1562" s="6">
        <v>100548422</v>
      </c>
      <c r="B1562" s="6" t="s">
        <v>1401</v>
      </c>
      <c r="C1562" s="6">
        <v>14</v>
      </c>
      <c r="D1562" s="6">
        <v>83.04</v>
      </c>
      <c r="E1562" s="6">
        <v>7</v>
      </c>
    </row>
    <row r="1563" spans="1:5" x14ac:dyDescent="0.25">
      <c r="A1563" s="6">
        <v>100550241</v>
      </c>
      <c r="B1563" s="6" t="s">
        <v>1402</v>
      </c>
      <c r="C1563" s="6">
        <v>8</v>
      </c>
      <c r="D1563" s="6">
        <v>99</v>
      </c>
      <c r="E1563" s="6">
        <v>1</v>
      </c>
    </row>
    <row r="1564" spans="1:5" x14ac:dyDescent="0.25">
      <c r="B1564" s="6" t="s">
        <v>1263</v>
      </c>
    </row>
    <row r="1565" spans="1:5" x14ac:dyDescent="0.25">
      <c r="A1565" s="6">
        <v>22963</v>
      </c>
      <c r="B1565" s="6" t="s">
        <v>1403</v>
      </c>
      <c r="C1565" s="6">
        <v>10</v>
      </c>
      <c r="D1565" s="6">
        <v>57.2</v>
      </c>
      <c r="E1565" s="6">
        <v>5</v>
      </c>
    </row>
    <row r="1566" spans="1:5" x14ac:dyDescent="0.25">
      <c r="A1566" s="6">
        <v>100521583</v>
      </c>
      <c r="B1566" s="6" t="s">
        <v>1404</v>
      </c>
      <c r="C1566" s="6">
        <v>16</v>
      </c>
      <c r="D1566" s="6">
        <v>36.22</v>
      </c>
      <c r="E1566" s="6">
        <v>4</v>
      </c>
    </row>
    <row r="1567" spans="1:5" x14ac:dyDescent="0.25">
      <c r="A1567" s="6">
        <v>100566298</v>
      </c>
      <c r="B1567" s="6" t="s">
        <v>1405</v>
      </c>
      <c r="C1567" s="6">
        <v>16</v>
      </c>
      <c r="D1567" s="6">
        <v>92.75</v>
      </c>
      <c r="E1567" s="6">
        <v>4</v>
      </c>
    </row>
    <row r="1568" spans="1:5" x14ac:dyDescent="0.25">
      <c r="A1568" s="6">
        <v>20916</v>
      </c>
      <c r="B1568" s="6" t="s">
        <v>1406</v>
      </c>
      <c r="C1568" s="6">
        <v>12</v>
      </c>
      <c r="D1568" s="6">
        <v>49.09</v>
      </c>
      <c r="E1568" s="6">
        <v>6</v>
      </c>
    </row>
    <row r="1569" spans="1:5" x14ac:dyDescent="0.25">
      <c r="A1569" s="6">
        <v>100498512</v>
      </c>
      <c r="B1569" s="6" t="s">
        <v>1407</v>
      </c>
      <c r="C1569" s="6">
        <v>16</v>
      </c>
      <c r="D1569" s="6">
        <v>74.44</v>
      </c>
      <c r="E1569" s="6">
        <v>4</v>
      </c>
    </row>
    <row r="1570" spans="1:5" x14ac:dyDescent="0.25">
      <c r="A1570" s="6">
        <v>21007</v>
      </c>
      <c r="B1570" s="6" t="s">
        <v>1408</v>
      </c>
      <c r="C1570" s="6">
        <v>16</v>
      </c>
      <c r="D1570" s="6">
        <v>60.38</v>
      </c>
      <c r="E1570" s="6">
        <v>4</v>
      </c>
    </row>
    <row r="1571" spans="1:5" x14ac:dyDescent="0.25">
      <c r="A1571" s="6">
        <v>21074</v>
      </c>
      <c r="B1571" s="6" t="s">
        <v>1409</v>
      </c>
      <c r="C1571" s="6">
        <v>12</v>
      </c>
      <c r="D1571" s="6">
        <v>80</v>
      </c>
      <c r="E1571" s="6">
        <v>4</v>
      </c>
    </row>
    <row r="1572" spans="1:5" x14ac:dyDescent="0.25">
      <c r="A1572" s="6">
        <v>100452784</v>
      </c>
      <c r="B1572" s="6" t="s">
        <v>1410</v>
      </c>
      <c r="C1572" s="6">
        <v>16</v>
      </c>
      <c r="D1572" s="6">
        <v>63.46</v>
      </c>
      <c r="E1572" s="6">
        <v>4</v>
      </c>
    </row>
    <row r="1573" spans="1:5" x14ac:dyDescent="0.25">
      <c r="A1573" s="6">
        <f>23749</f>
        <v>23749</v>
      </c>
      <c r="B1573" s="6" t="s">
        <v>1411</v>
      </c>
      <c r="C1573" s="6">
        <v>12</v>
      </c>
      <c r="D1573" s="6">
        <v>64.8</v>
      </c>
      <c r="E1573" s="6">
        <v>6</v>
      </c>
    </row>
    <row r="1574" spans="1:5" x14ac:dyDescent="0.25">
      <c r="B1574" s="6" t="s">
        <v>1412</v>
      </c>
    </row>
    <row r="1575" spans="1:5" x14ac:dyDescent="0.25">
      <c r="B1575" s="6" t="s">
        <v>4321</v>
      </c>
    </row>
    <row r="1576" spans="1:5" x14ac:dyDescent="0.25">
      <c r="A1576" s="6">
        <v>100551402</v>
      </c>
      <c r="B1576" s="6" t="s">
        <v>1413</v>
      </c>
      <c r="C1576" s="6">
        <v>6</v>
      </c>
      <c r="D1576" s="6">
        <v>410.4</v>
      </c>
      <c r="E1576" s="6">
        <v>6</v>
      </c>
    </row>
    <row r="1577" spans="1:5" x14ac:dyDescent="0.25">
      <c r="A1577" s="6">
        <v>100556794</v>
      </c>
      <c r="B1577" s="6" t="s">
        <v>1414</v>
      </c>
      <c r="C1577" s="6">
        <v>9</v>
      </c>
      <c r="D1577" s="6">
        <v>168</v>
      </c>
      <c r="E1577" s="6">
        <v>1</v>
      </c>
    </row>
    <row r="1578" spans="1:5" x14ac:dyDescent="0.25">
      <c r="A1578" s="6">
        <v>100551401</v>
      </c>
      <c r="B1578" s="6" t="s">
        <v>1415</v>
      </c>
      <c r="C1578" s="6">
        <v>5</v>
      </c>
      <c r="D1578" s="6">
        <v>369.36</v>
      </c>
      <c r="E1578" s="6">
        <v>1</v>
      </c>
    </row>
    <row r="1579" spans="1:5" x14ac:dyDescent="0.25">
      <c r="A1579" s="6">
        <v>100551545</v>
      </c>
      <c r="B1579" s="6" t="s">
        <v>1416</v>
      </c>
      <c r="C1579" s="6">
        <v>21</v>
      </c>
      <c r="D1579" s="6">
        <v>47.99</v>
      </c>
      <c r="E1579" s="6">
        <v>1</v>
      </c>
    </row>
    <row r="1580" spans="1:5" x14ac:dyDescent="0.25">
      <c r="A1580" s="6">
        <v>100551403</v>
      </c>
      <c r="B1580" s="6" t="s">
        <v>1417</v>
      </c>
      <c r="C1580" s="6">
        <v>5</v>
      </c>
      <c r="D1580" s="6">
        <v>355.68</v>
      </c>
      <c r="E1580" s="6">
        <v>5</v>
      </c>
    </row>
    <row r="1581" spans="1:5" x14ac:dyDescent="0.25">
      <c r="A1581" s="6">
        <v>100551564</v>
      </c>
      <c r="B1581" s="6" t="s">
        <v>1418</v>
      </c>
      <c r="C1581" s="6">
        <v>6</v>
      </c>
      <c r="D1581" s="6">
        <v>317.83</v>
      </c>
      <c r="E1581" s="6">
        <v>6</v>
      </c>
    </row>
    <row r="1582" spans="1:5" x14ac:dyDescent="0.25">
      <c r="A1582" s="6">
        <v>100551611</v>
      </c>
      <c r="B1582" s="6" t="s">
        <v>1419</v>
      </c>
      <c r="C1582" s="6">
        <v>12</v>
      </c>
      <c r="D1582" s="6">
        <v>318</v>
      </c>
      <c r="E1582" s="6">
        <v>12</v>
      </c>
    </row>
    <row r="1583" spans="1:5" x14ac:dyDescent="0.25">
      <c r="A1583" s="6">
        <v>100551585</v>
      </c>
      <c r="B1583" s="6" t="s">
        <v>1420</v>
      </c>
      <c r="C1583" s="6">
        <v>18</v>
      </c>
      <c r="D1583" s="6">
        <v>214.85</v>
      </c>
      <c r="E1583" s="6">
        <v>6</v>
      </c>
    </row>
    <row r="1584" spans="1:5" x14ac:dyDescent="0.25">
      <c r="A1584" s="6">
        <v>100546948</v>
      </c>
      <c r="B1584" s="6" t="s">
        <v>1421</v>
      </c>
      <c r="C1584" s="6">
        <v>10</v>
      </c>
      <c r="D1584" s="6">
        <v>156.24</v>
      </c>
      <c r="E1584" s="6">
        <v>2</v>
      </c>
    </row>
    <row r="1585" spans="1:5" x14ac:dyDescent="0.25">
      <c r="A1585" s="6">
        <v>100551586</v>
      </c>
      <c r="B1585" s="6" t="s">
        <v>1422</v>
      </c>
      <c r="C1585" s="6">
        <v>14</v>
      </c>
      <c r="D1585" s="6">
        <v>171.8</v>
      </c>
      <c r="E1585" s="6">
        <v>7</v>
      </c>
    </row>
    <row r="1586" spans="1:5" x14ac:dyDescent="0.25">
      <c r="A1586" s="6">
        <v>100551400</v>
      </c>
      <c r="B1586" s="6" t="s">
        <v>1423</v>
      </c>
      <c r="C1586" s="6">
        <v>5</v>
      </c>
      <c r="D1586" s="6">
        <v>642.96</v>
      </c>
      <c r="E1586" s="6">
        <v>5</v>
      </c>
    </row>
    <row r="1587" spans="1:5" x14ac:dyDescent="0.25">
      <c r="A1587" s="6">
        <v>100551544</v>
      </c>
      <c r="B1587" s="6" t="s">
        <v>1424</v>
      </c>
      <c r="C1587" s="6">
        <v>10</v>
      </c>
      <c r="D1587" s="6">
        <v>117.24</v>
      </c>
      <c r="E1587" s="6">
        <v>1</v>
      </c>
    </row>
    <row r="1588" spans="1:5" x14ac:dyDescent="0.25">
      <c r="A1588" s="6">
        <v>100551664</v>
      </c>
      <c r="B1588" s="6" t="s">
        <v>1425</v>
      </c>
      <c r="C1588" s="6">
        <v>24</v>
      </c>
      <c r="D1588" s="6">
        <v>108.64</v>
      </c>
      <c r="E1588" s="6">
        <v>24</v>
      </c>
    </row>
    <row r="1589" spans="1:5" x14ac:dyDescent="0.25">
      <c r="A1589" s="6">
        <v>100551650</v>
      </c>
      <c r="B1589" s="6" t="s">
        <v>1426</v>
      </c>
      <c r="C1589" s="6">
        <v>20</v>
      </c>
      <c r="D1589" s="6">
        <v>152.6</v>
      </c>
      <c r="E1589" s="6">
        <v>5</v>
      </c>
    </row>
    <row r="1590" spans="1:5" x14ac:dyDescent="0.25">
      <c r="B1590" s="6" t="s">
        <v>1427</v>
      </c>
    </row>
    <row r="1591" spans="1:5" x14ac:dyDescent="0.25">
      <c r="B1591" s="6" t="s">
        <v>4322</v>
      </c>
    </row>
    <row r="1592" spans="1:5" x14ac:dyDescent="0.25">
      <c r="A1592" s="6">
        <v>100551614</v>
      </c>
      <c r="B1592" s="6" t="s">
        <v>1428</v>
      </c>
      <c r="C1592" s="6">
        <v>30</v>
      </c>
      <c r="D1592" s="6">
        <v>16.12</v>
      </c>
      <c r="E1592" s="6">
        <v>30</v>
      </c>
    </row>
    <row r="1593" spans="1:5" x14ac:dyDescent="0.25">
      <c r="A1593" s="6">
        <v>11508</v>
      </c>
      <c r="B1593" s="6" t="s">
        <v>1429</v>
      </c>
      <c r="C1593" s="6">
        <v>12</v>
      </c>
      <c r="D1593" s="6">
        <v>40.299999999999997</v>
      </c>
      <c r="E1593" s="6">
        <v>12</v>
      </c>
    </row>
    <row r="1594" spans="1:5" x14ac:dyDescent="0.25">
      <c r="A1594" s="6">
        <v>56371</v>
      </c>
      <c r="B1594" s="6" t="s">
        <v>1430</v>
      </c>
      <c r="C1594" s="6">
        <v>8</v>
      </c>
      <c r="D1594" s="6">
        <v>79.680000000000007</v>
      </c>
      <c r="E1594" s="6">
        <v>4</v>
      </c>
    </row>
    <row r="1595" spans="1:5" x14ac:dyDescent="0.25">
      <c r="A1595" s="6">
        <v>15041</v>
      </c>
      <c r="B1595" s="6" t="s">
        <v>1431</v>
      </c>
      <c r="C1595" s="6">
        <v>15</v>
      </c>
      <c r="D1595" s="6">
        <v>72.09</v>
      </c>
      <c r="E1595" s="6">
        <v>5</v>
      </c>
    </row>
    <row r="1596" spans="1:5" x14ac:dyDescent="0.25">
      <c r="B1596" s="6" t="s">
        <v>4323</v>
      </c>
    </row>
    <row r="1597" spans="1:5" x14ac:dyDescent="0.25">
      <c r="A1597" s="6">
        <v>100544444</v>
      </c>
      <c r="B1597" s="6" t="s">
        <v>1432</v>
      </c>
      <c r="C1597" s="6">
        <v>30</v>
      </c>
      <c r="D1597" s="6">
        <v>6.4</v>
      </c>
      <c r="E1597" s="6">
        <v>30</v>
      </c>
    </row>
    <row r="1598" spans="1:5" x14ac:dyDescent="0.25">
      <c r="A1598" s="6">
        <v>100546973</v>
      </c>
      <c r="B1598" s="6" t="s">
        <v>1433</v>
      </c>
      <c r="C1598" s="6">
        <v>30</v>
      </c>
      <c r="D1598" s="6">
        <v>17.350000000000001</v>
      </c>
      <c r="E1598" s="6">
        <v>30</v>
      </c>
    </row>
    <row r="1599" spans="1:5" x14ac:dyDescent="0.25">
      <c r="A1599" s="6">
        <v>103235</v>
      </c>
      <c r="B1599" s="6" t="s">
        <v>1434</v>
      </c>
      <c r="C1599" s="6">
        <v>24</v>
      </c>
      <c r="D1599" s="6">
        <v>21.06</v>
      </c>
      <c r="E1599" s="6">
        <v>24</v>
      </c>
    </row>
    <row r="1600" spans="1:5" x14ac:dyDescent="0.25">
      <c r="B1600" s="6" t="s">
        <v>4324</v>
      </c>
    </row>
    <row r="1601" spans="1:5" x14ac:dyDescent="0.25">
      <c r="A1601" s="6">
        <v>100548914</v>
      </c>
      <c r="B1601" s="6" t="s">
        <v>1435</v>
      </c>
      <c r="C1601" s="6">
        <v>21</v>
      </c>
      <c r="D1601" s="6">
        <v>33.5</v>
      </c>
      <c r="E1601" s="6">
        <v>21</v>
      </c>
    </row>
    <row r="1602" spans="1:5" x14ac:dyDescent="0.25">
      <c r="A1602" s="6">
        <v>100548915</v>
      </c>
      <c r="B1602" s="6" t="s">
        <v>1436</v>
      </c>
      <c r="C1602" s="6">
        <v>21</v>
      </c>
      <c r="D1602" s="6">
        <v>33.5</v>
      </c>
      <c r="E1602" s="6">
        <v>21</v>
      </c>
    </row>
    <row r="1603" spans="1:5" x14ac:dyDescent="0.25">
      <c r="A1603" s="6">
        <v>100547617</v>
      </c>
      <c r="B1603" s="6" t="s">
        <v>1437</v>
      </c>
      <c r="C1603" s="6">
        <v>21</v>
      </c>
      <c r="D1603" s="6">
        <v>33.5</v>
      </c>
      <c r="E1603" s="6">
        <v>21</v>
      </c>
    </row>
    <row r="1604" spans="1:5" x14ac:dyDescent="0.25">
      <c r="A1604" s="6">
        <v>100547618</v>
      </c>
      <c r="B1604" s="6" t="s">
        <v>1438</v>
      </c>
      <c r="C1604" s="6">
        <v>21</v>
      </c>
      <c r="D1604" s="6">
        <v>33.5</v>
      </c>
      <c r="E1604" s="6">
        <v>21</v>
      </c>
    </row>
    <row r="1605" spans="1:5" x14ac:dyDescent="0.25">
      <c r="A1605" s="6">
        <v>17789</v>
      </c>
      <c r="B1605" s="6" t="s">
        <v>1439</v>
      </c>
      <c r="C1605" s="6">
        <v>30</v>
      </c>
      <c r="D1605" s="6">
        <v>41.78</v>
      </c>
      <c r="E1605" s="6">
        <v>10</v>
      </c>
    </row>
    <row r="1606" spans="1:5" x14ac:dyDescent="0.25">
      <c r="B1606" s="6" t="s">
        <v>4325</v>
      </c>
    </row>
    <row r="1607" spans="1:5" x14ac:dyDescent="0.25">
      <c r="A1607" s="6">
        <v>100546257</v>
      </c>
      <c r="B1607" s="6" t="s">
        <v>1440</v>
      </c>
      <c r="C1607" s="6">
        <v>11</v>
      </c>
      <c r="D1607" s="6">
        <v>53.18</v>
      </c>
      <c r="E1607" s="6">
        <v>11</v>
      </c>
    </row>
    <row r="1608" spans="1:5" x14ac:dyDescent="0.25">
      <c r="A1608" s="6">
        <v>100546258</v>
      </c>
      <c r="B1608" s="6" t="s">
        <v>1441</v>
      </c>
      <c r="C1608" s="6">
        <v>24</v>
      </c>
      <c r="D1608" s="6">
        <v>39.65</v>
      </c>
      <c r="E1608" s="6">
        <v>6</v>
      </c>
    </row>
    <row r="1609" spans="1:5" x14ac:dyDescent="0.25">
      <c r="A1609" s="6">
        <v>100546259</v>
      </c>
      <c r="B1609" s="6" t="s">
        <v>1442</v>
      </c>
      <c r="C1609" s="6">
        <v>27</v>
      </c>
      <c r="D1609" s="6">
        <v>37.28</v>
      </c>
      <c r="E1609" s="6">
        <v>3</v>
      </c>
    </row>
    <row r="1610" spans="1:5" x14ac:dyDescent="0.25">
      <c r="A1610" s="6">
        <v>32662</v>
      </c>
      <c r="B1610" s="6" t="s">
        <v>1443</v>
      </c>
      <c r="C1610" s="6">
        <v>1</v>
      </c>
      <c r="D1610" s="6">
        <v>233.31</v>
      </c>
      <c r="E1610" s="6">
        <v>1</v>
      </c>
    </row>
    <row r="1611" spans="1:5" x14ac:dyDescent="0.25">
      <c r="A1611" s="6">
        <v>32664</v>
      </c>
      <c r="B1611" s="6" t="s">
        <v>1444</v>
      </c>
      <c r="C1611" s="6">
        <v>1</v>
      </c>
      <c r="D1611" s="6">
        <v>233.75</v>
      </c>
      <c r="E1611" s="6">
        <v>1</v>
      </c>
    </row>
    <row r="1612" spans="1:5" x14ac:dyDescent="0.25">
      <c r="A1612" s="6">
        <v>100548239</v>
      </c>
      <c r="B1612" s="6" t="s">
        <v>1445</v>
      </c>
      <c r="C1612" s="6">
        <v>12</v>
      </c>
      <c r="D1612" s="6">
        <v>69</v>
      </c>
      <c r="E1612" s="6">
        <v>2</v>
      </c>
    </row>
    <row r="1613" spans="1:5" x14ac:dyDescent="0.25">
      <c r="A1613" s="6">
        <v>11561</v>
      </c>
      <c r="B1613" s="6" t="s">
        <v>1446</v>
      </c>
      <c r="C1613" s="6">
        <v>16</v>
      </c>
      <c r="D1613" s="6">
        <v>39.51</v>
      </c>
      <c r="E1613" s="6">
        <v>8</v>
      </c>
    </row>
    <row r="1614" spans="1:5" x14ac:dyDescent="0.25">
      <c r="B1614" s="6" t="s">
        <v>4326</v>
      </c>
    </row>
    <row r="1615" spans="1:5" x14ac:dyDescent="0.25">
      <c r="A1615" s="6">
        <v>100490967</v>
      </c>
      <c r="B1615" s="6" t="s">
        <v>1447</v>
      </c>
      <c r="C1615" s="6">
        <v>14</v>
      </c>
      <c r="D1615" s="6">
        <v>53.57</v>
      </c>
      <c r="E1615" s="6">
        <v>7</v>
      </c>
    </row>
    <row r="1616" spans="1:5" x14ac:dyDescent="0.25">
      <c r="B1616" s="6" t="s">
        <v>4301</v>
      </c>
    </row>
    <row r="1617" spans="1:5" x14ac:dyDescent="0.25">
      <c r="A1617" s="6">
        <v>60748</v>
      </c>
      <c r="B1617" s="6" t="s">
        <v>1448</v>
      </c>
      <c r="C1617" s="6">
        <v>2</v>
      </c>
      <c r="D1617" s="6">
        <v>205.73</v>
      </c>
      <c r="E1617" s="6">
        <v>2</v>
      </c>
    </row>
    <row r="1618" spans="1:5" x14ac:dyDescent="0.25">
      <c r="A1618" s="6">
        <v>10617</v>
      </c>
      <c r="B1618" s="6" t="s">
        <v>1449</v>
      </c>
      <c r="C1618" s="6">
        <v>3</v>
      </c>
      <c r="D1618" s="6">
        <v>154.30000000000001</v>
      </c>
      <c r="E1618" s="6">
        <v>3</v>
      </c>
    </row>
    <row r="1619" spans="1:5" x14ac:dyDescent="0.25">
      <c r="A1619" s="6">
        <v>19479</v>
      </c>
      <c r="B1619" s="6" t="s">
        <v>1450</v>
      </c>
      <c r="C1619" s="6">
        <v>8</v>
      </c>
      <c r="D1619" s="6">
        <v>51.21</v>
      </c>
      <c r="E1619" s="6">
        <v>4</v>
      </c>
    </row>
    <row r="1620" spans="1:5" x14ac:dyDescent="0.25">
      <c r="B1620" s="6" t="s">
        <v>4327</v>
      </c>
    </row>
    <row r="1621" spans="1:5" x14ac:dyDescent="0.25">
      <c r="A1621" s="6">
        <v>100547086</v>
      </c>
      <c r="B1621" s="6" t="s">
        <v>1451</v>
      </c>
      <c r="C1621" s="6">
        <v>16</v>
      </c>
      <c r="D1621" s="6">
        <v>135.44</v>
      </c>
      <c r="E1621" s="6">
        <v>1</v>
      </c>
    </row>
    <row r="1622" spans="1:5" x14ac:dyDescent="0.25">
      <c r="A1622" s="6">
        <v>100547087</v>
      </c>
      <c r="B1622" s="6" t="s">
        <v>1452</v>
      </c>
      <c r="C1622" s="6">
        <v>12</v>
      </c>
      <c r="D1622" s="6">
        <v>89.54</v>
      </c>
      <c r="E1622" s="6">
        <v>1</v>
      </c>
    </row>
    <row r="1623" spans="1:5" x14ac:dyDescent="0.25">
      <c r="A1623" s="6">
        <v>100543148</v>
      </c>
      <c r="B1623" s="6" t="s">
        <v>1453</v>
      </c>
      <c r="C1623" s="6">
        <v>10</v>
      </c>
      <c r="D1623" s="6">
        <v>120.9</v>
      </c>
      <c r="E1623" s="6">
        <v>1</v>
      </c>
    </row>
    <row r="1624" spans="1:5" x14ac:dyDescent="0.25">
      <c r="A1624" s="6">
        <v>100547099</v>
      </c>
      <c r="B1624" s="6" t="s">
        <v>1454</v>
      </c>
      <c r="C1624" s="6">
        <v>24</v>
      </c>
      <c r="D1624" s="6">
        <v>26</v>
      </c>
      <c r="E1624" s="6">
        <v>24</v>
      </c>
    </row>
    <row r="1625" spans="1:5" x14ac:dyDescent="0.25">
      <c r="A1625" s="6">
        <v>100547098</v>
      </c>
      <c r="B1625" s="6" t="s">
        <v>1455</v>
      </c>
      <c r="C1625" s="6">
        <v>20</v>
      </c>
      <c r="D1625" s="6">
        <v>22</v>
      </c>
      <c r="E1625" s="6">
        <v>20</v>
      </c>
    </row>
    <row r="1626" spans="1:5" x14ac:dyDescent="0.25">
      <c r="A1626" s="6">
        <v>100548438</v>
      </c>
      <c r="B1626" s="6" t="s">
        <v>1456</v>
      </c>
      <c r="C1626" s="6">
        <v>30</v>
      </c>
      <c r="D1626" s="6">
        <v>47</v>
      </c>
      <c r="E1626" s="6">
        <v>30</v>
      </c>
    </row>
    <row r="1627" spans="1:5" x14ac:dyDescent="0.25">
      <c r="A1627" s="6">
        <v>100547931</v>
      </c>
      <c r="B1627" s="6" t="s">
        <v>1457</v>
      </c>
      <c r="C1627" s="6">
        <v>12</v>
      </c>
      <c r="D1627" s="6">
        <v>49</v>
      </c>
      <c r="E1627" s="6">
        <v>12</v>
      </c>
    </row>
    <row r="1628" spans="1:5" x14ac:dyDescent="0.25">
      <c r="A1628" s="6">
        <v>100551534</v>
      </c>
      <c r="B1628" s="6" t="s">
        <v>1458</v>
      </c>
      <c r="C1628" s="6">
        <v>24</v>
      </c>
      <c r="D1628" s="6">
        <v>276</v>
      </c>
      <c r="E1628" s="6">
        <v>24</v>
      </c>
    </row>
    <row r="1629" spans="1:5" x14ac:dyDescent="0.25">
      <c r="A1629" s="6">
        <v>100556698</v>
      </c>
      <c r="B1629" s="6" t="s">
        <v>1459</v>
      </c>
      <c r="C1629" s="6">
        <v>14</v>
      </c>
      <c r="D1629" s="6">
        <v>106.43</v>
      </c>
      <c r="E1629" s="6">
        <v>2</v>
      </c>
    </row>
    <row r="1630" spans="1:5" x14ac:dyDescent="0.25">
      <c r="A1630" s="6">
        <v>100545036</v>
      </c>
      <c r="B1630" s="6" t="s">
        <v>1460</v>
      </c>
      <c r="C1630" s="6">
        <v>24</v>
      </c>
      <c r="D1630" s="6">
        <v>27.52</v>
      </c>
      <c r="E1630" s="6">
        <v>24</v>
      </c>
    </row>
    <row r="1631" spans="1:5" x14ac:dyDescent="0.25">
      <c r="A1631" s="6">
        <v>100545897</v>
      </c>
      <c r="B1631" s="6" t="s">
        <v>1461</v>
      </c>
      <c r="C1631" s="6">
        <v>24</v>
      </c>
      <c r="D1631" s="6">
        <v>34.58</v>
      </c>
      <c r="E1631" s="6">
        <v>24</v>
      </c>
    </row>
    <row r="1632" spans="1:5" x14ac:dyDescent="0.25">
      <c r="A1632" s="6">
        <v>100485666</v>
      </c>
      <c r="B1632" s="6" t="s">
        <v>1462</v>
      </c>
      <c r="C1632" s="6">
        <v>18</v>
      </c>
      <c r="D1632" s="6">
        <v>50.32</v>
      </c>
      <c r="E1632" s="6">
        <v>3</v>
      </c>
    </row>
    <row r="1633" spans="1:5" x14ac:dyDescent="0.25">
      <c r="A1633" s="6">
        <v>100564516</v>
      </c>
      <c r="B1633" s="6" t="s">
        <v>1463</v>
      </c>
      <c r="C1633" s="6">
        <v>6</v>
      </c>
      <c r="D1633" s="6">
        <v>40.85</v>
      </c>
      <c r="E1633" s="6">
        <v>6</v>
      </c>
    </row>
    <row r="1634" spans="1:5" x14ac:dyDescent="0.25">
      <c r="A1634" s="6">
        <v>100546835</v>
      </c>
      <c r="B1634" s="6" t="s">
        <v>1464</v>
      </c>
      <c r="C1634" s="6">
        <v>6</v>
      </c>
      <c r="D1634" s="6">
        <v>55.46</v>
      </c>
      <c r="E1634" s="6">
        <v>6</v>
      </c>
    </row>
    <row r="1635" spans="1:5" x14ac:dyDescent="0.25">
      <c r="A1635" s="6">
        <v>100564524</v>
      </c>
      <c r="B1635" s="6" t="s">
        <v>1465</v>
      </c>
      <c r="C1635" s="6">
        <v>6</v>
      </c>
      <c r="D1635" s="6">
        <v>40.85</v>
      </c>
      <c r="E1635" s="6">
        <v>6</v>
      </c>
    </row>
    <row r="1636" spans="1:5" x14ac:dyDescent="0.25">
      <c r="A1636" s="6">
        <v>100454886</v>
      </c>
      <c r="B1636" s="6" t="s">
        <v>1466</v>
      </c>
      <c r="C1636" s="6">
        <v>12</v>
      </c>
      <c r="D1636" s="6">
        <v>63.12</v>
      </c>
      <c r="E1636" s="6">
        <v>2</v>
      </c>
    </row>
    <row r="1637" spans="1:5" x14ac:dyDescent="0.25">
      <c r="A1637" s="6">
        <v>100454878</v>
      </c>
      <c r="B1637" s="6" t="s">
        <v>1467</v>
      </c>
      <c r="C1637" s="6">
        <v>12</v>
      </c>
      <c r="D1637" s="6">
        <v>78.16</v>
      </c>
      <c r="E1637" s="6">
        <v>2</v>
      </c>
    </row>
    <row r="1638" spans="1:5" x14ac:dyDescent="0.25">
      <c r="A1638" s="6">
        <v>90134</v>
      </c>
      <c r="B1638" s="6" t="s">
        <v>1468</v>
      </c>
      <c r="C1638" s="6">
        <v>35</v>
      </c>
      <c r="D1638" s="6">
        <v>6.61</v>
      </c>
      <c r="E1638" s="6">
        <v>35</v>
      </c>
    </row>
    <row r="1639" spans="1:5" x14ac:dyDescent="0.25">
      <c r="A1639" s="6">
        <v>100547096</v>
      </c>
      <c r="B1639" s="6" t="s">
        <v>1469</v>
      </c>
      <c r="C1639" s="6">
        <v>12</v>
      </c>
      <c r="D1639" s="6">
        <v>171.83</v>
      </c>
      <c r="E1639" s="6">
        <v>12</v>
      </c>
    </row>
    <row r="1640" spans="1:5" x14ac:dyDescent="0.25">
      <c r="A1640" s="6">
        <v>100545836</v>
      </c>
      <c r="B1640" s="6" t="s">
        <v>1470</v>
      </c>
      <c r="C1640" s="6">
        <v>16</v>
      </c>
      <c r="D1640" s="6">
        <v>65.33</v>
      </c>
      <c r="E1640" s="6">
        <v>16</v>
      </c>
    </row>
    <row r="1641" spans="1:5" x14ac:dyDescent="0.25">
      <c r="A1641" s="6">
        <v>100564663</v>
      </c>
      <c r="B1641" s="6" t="s">
        <v>1471</v>
      </c>
      <c r="C1641" s="6">
        <v>20</v>
      </c>
      <c r="D1641" s="6">
        <v>22.55</v>
      </c>
      <c r="E1641" s="6">
        <v>20</v>
      </c>
    </row>
    <row r="1642" spans="1:5" x14ac:dyDescent="0.25">
      <c r="A1642" s="6">
        <v>100565332</v>
      </c>
      <c r="B1642" s="6" t="s">
        <v>1472</v>
      </c>
      <c r="C1642" s="6">
        <v>18</v>
      </c>
      <c r="D1642" s="6">
        <v>147.51</v>
      </c>
      <c r="E1642" s="6">
        <v>18</v>
      </c>
    </row>
    <row r="1643" spans="1:5" x14ac:dyDescent="0.25">
      <c r="A1643" s="6">
        <v>100564647</v>
      </c>
      <c r="B1643" s="6" t="s">
        <v>1473</v>
      </c>
      <c r="C1643" s="6">
        <v>15</v>
      </c>
      <c r="D1643" s="6">
        <v>45.97</v>
      </c>
      <c r="E1643" s="6">
        <v>15</v>
      </c>
    </row>
    <row r="1644" spans="1:5" x14ac:dyDescent="0.25">
      <c r="A1644" s="6">
        <v>100564639</v>
      </c>
      <c r="B1644" s="6" t="s">
        <v>1474</v>
      </c>
      <c r="C1644" s="6">
        <v>15</v>
      </c>
      <c r="D1644" s="6">
        <v>45.97</v>
      </c>
      <c r="E1644" s="6">
        <v>15</v>
      </c>
    </row>
    <row r="1645" spans="1:5" x14ac:dyDescent="0.25">
      <c r="A1645" s="6">
        <v>37516</v>
      </c>
      <c r="B1645" s="6" t="s">
        <v>1475</v>
      </c>
      <c r="C1645" s="6">
        <v>2.2000000000000002</v>
      </c>
      <c r="D1645" s="6">
        <v>155.22999999999999</v>
      </c>
      <c r="E1645" s="6">
        <v>2.2000000000000002</v>
      </c>
    </row>
    <row r="1646" spans="1:5" x14ac:dyDescent="0.25">
      <c r="A1646" s="6">
        <v>100565341</v>
      </c>
      <c r="B1646" s="6" t="s">
        <v>1476</v>
      </c>
      <c r="C1646" s="6">
        <v>24</v>
      </c>
      <c r="D1646" s="6">
        <v>100.3</v>
      </c>
      <c r="E1646" s="6">
        <v>24</v>
      </c>
    </row>
    <row r="1647" spans="1:5" x14ac:dyDescent="0.25">
      <c r="A1647" s="6">
        <v>100565359</v>
      </c>
      <c r="B1647" s="6" t="s">
        <v>1477</v>
      </c>
      <c r="C1647" s="6">
        <v>24</v>
      </c>
      <c r="D1647" s="6">
        <v>60.1</v>
      </c>
      <c r="E1647" s="6">
        <v>24</v>
      </c>
    </row>
    <row r="1648" spans="1:5" x14ac:dyDescent="0.25">
      <c r="A1648" s="6">
        <v>100546972</v>
      </c>
      <c r="B1648" s="6" t="s">
        <v>1478</v>
      </c>
      <c r="C1648" s="6">
        <v>24</v>
      </c>
      <c r="D1648" s="6">
        <v>42.66</v>
      </c>
      <c r="E1648" s="6">
        <v>24</v>
      </c>
    </row>
    <row r="1649" spans="1:5" x14ac:dyDescent="0.25">
      <c r="A1649" s="6">
        <v>100564655</v>
      </c>
      <c r="B1649" s="6" t="s">
        <v>1479</v>
      </c>
      <c r="C1649" s="6">
        <v>18</v>
      </c>
      <c r="D1649" s="6">
        <v>16.850000000000001</v>
      </c>
      <c r="E1649" s="6">
        <v>18</v>
      </c>
    </row>
    <row r="1650" spans="1:5" x14ac:dyDescent="0.25">
      <c r="A1650" s="6">
        <v>100547299</v>
      </c>
      <c r="B1650" s="6" t="s">
        <v>1480</v>
      </c>
      <c r="C1650" s="6">
        <v>8</v>
      </c>
      <c r="D1650" s="6">
        <v>55.32</v>
      </c>
      <c r="E1650" s="6">
        <v>4</v>
      </c>
    </row>
    <row r="1651" spans="1:5" x14ac:dyDescent="0.25">
      <c r="A1651" s="6">
        <v>100547300</v>
      </c>
      <c r="B1651" s="6" t="s">
        <v>1481</v>
      </c>
      <c r="C1651" s="6">
        <v>8</v>
      </c>
      <c r="D1651" s="6">
        <v>55.32</v>
      </c>
      <c r="E1651" s="6">
        <v>4</v>
      </c>
    </row>
    <row r="1652" spans="1:5" x14ac:dyDescent="0.25">
      <c r="A1652" s="6">
        <v>100546775</v>
      </c>
      <c r="B1652" s="6" t="s">
        <v>1482</v>
      </c>
      <c r="C1652" s="6">
        <v>40</v>
      </c>
      <c r="D1652" s="6">
        <v>17.399999999999999</v>
      </c>
      <c r="E1652" s="6">
        <v>40</v>
      </c>
    </row>
    <row r="1653" spans="1:5" x14ac:dyDescent="0.25">
      <c r="A1653" s="6">
        <v>100548440</v>
      </c>
      <c r="B1653" s="6" t="s">
        <v>1483</v>
      </c>
      <c r="C1653" s="6">
        <v>24</v>
      </c>
      <c r="D1653" s="6">
        <v>140</v>
      </c>
      <c r="E1653" s="6">
        <v>12</v>
      </c>
    </row>
    <row r="1654" spans="1:5" x14ac:dyDescent="0.25">
      <c r="A1654" s="6">
        <v>100548441</v>
      </c>
      <c r="B1654" s="6" t="s">
        <v>1484</v>
      </c>
      <c r="C1654" s="6">
        <v>24</v>
      </c>
      <c r="D1654" s="6">
        <v>180</v>
      </c>
      <c r="E1654" s="6">
        <v>12</v>
      </c>
    </row>
    <row r="1655" spans="1:5" x14ac:dyDescent="0.25">
      <c r="A1655" s="6">
        <v>100548118</v>
      </c>
      <c r="B1655" s="6" t="s">
        <v>1485</v>
      </c>
      <c r="C1655" s="6">
        <v>10</v>
      </c>
      <c r="D1655" s="6">
        <v>118.99</v>
      </c>
      <c r="E1655" s="6">
        <v>10</v>
      </c>
    </row>
    <row r="1656" spans="1:5" x14ac:dyDescent="0.25">
      <c r="A1656" s="6">
        <v>100484559</v>
      </c>
      <c r="B1656" s="6" t="s">
        <v>1486</v>
      </c>
      <c r="C1656" s="6">
        <v>10</v>
      </c>
      <c r="D1656" s="6">
        <v>118.99</v>
      </c>
      <c r="E1656" s="6">
        <v>10</v>
      </c>
    </row>
    <row r="1657" spans="1:5" x14ac:dyDescent="0.25">
      <c r="A1657" s="6">
        <v>100448451</v>
      </c>
      <c r="B1657" s="6" t="s">
        <v>1487</v>
      </c>
      <c r="C1657" s="6">
        <v>10</v>
      </c>
      <c r="D1657" s="6">
        <v>88.66</v>
      </c>
      <c r="E1657" s="6">
        <v>10</v>
      </c>
    </row>
    <row r="1658" spans="1:5" x14ac:dyDescent="0.25">
      <c r="A1658" s="6">
        <v>100448478</v>
      </c>
      <c r="B1658" s="6" t="s">
        <v>1488</v>
      </c>
      <c r="C1658" s="6">
        <v>10</v>
      </c>
      <c r="D1658" s="6">
        <v>88.66</v>
      </c>
      <c r="E1658" s="6">
        <v>10</v>
      </c>
    </row>
    <row r="1659" spans="1:5" x14ac:dyDescent="0.25">
      <c r="A1659" s="6">
        <v>100545307</v>
      </c>
      <c r="B1659" s="6" t="s">
        <v>1489</v>
      </c>
      <c r="C1659" s="6">
        <v>10</v>
      </c>
      <c r="D1659" s="6">
        <v>88.66</v>
      </c>
      <c r="E1659" s="6">
        <v>10</v>
      </c>
    </row>
    <row r="1660" spans="1:5" x14ac:dyDescent="0.25">
      <c r="A1660" s="6">
        <v>100548119</v>
      </c>
      <c r="B1660" s="6" t="s">
        <v>1490</v>
      </c>
      <c r="C1660" s="6">
        <v>10</v>
      </c>
      <c r="D1660" s="6">
        <v>118.99</v>
      </c>
      <c r="E1660" s="6">
        <v>10</v>
      </c>
    </row>
    <row r="1661" spans="1:5" x14ac:dyDescent="0.25">
      <c r="A1661" s="6">
        <v>100529913</v>
      </c>
      <c r="B1661" s="6" t="s">
        <v>1491</v>
      </c>
      <c r="C1661" s="6">
        <v>10</v>
      </c>
      <c r="D1661" s="6">
        <v>118.99</v>
      </c>
      <c r="E1661" s="6">
        <v>10</v>
      </c>
    </row>
    <row r="1662" spans="1:5" x14ac:dyDescent="0.25">
      <c r="A1662" s="6">
        <v>90136</v>
      </c>
      <c r="B1662" s="6" t="s">
        <v>1492</v>
      </c>
      <c r="C1662" s="6">
        <v>24</v>
      </c>
      <c r="D1662" s="6">
        <v>45.72</v>
      </c>
      <c r="E1662" s="6">
        <v>24</v>
      </c>
    </row>
    <row r="1663" spans="1:5" x14ac:dyDescent="0.25">
      <c r="A1663" s="6">
        <v>100548153</v>
      </c>
      <c r="B1663" s="6" t="s">
        <v>1493</v>
      </c>
      <c r="C1663" s="6">
        <v>120</v>
      </c>
      <c r="D1663" s="6">
        <v>33.5</v>
      </c>
      <c r="E1663" s="6">
        <v>15</v>
      </c>
    </row>
    <row r="1664" spans="1:5" x14ac:dyDescent="0.25">
      <c r="A1664" s="6">
        <v>100550382</v>
      </c>
      <c r="B1664" s="6" t="s">
        <v>1494</v>
      </c>
      <c r="C1664" s="6">
        <v>30</v>
      </c>
      <c r="D1664" s="6">
        <v>40.19</v>
      </c>
      <c r="E1664" s="6">
        <v>10</v>
      </c>
    </row>
    <row r="1665" spans="1:5" x14ac:dyDescent="0.25">
      <c r="A1665" s="6">
        <v>154581</v>
      </c>
      <c r="B1665" s="6" t="s">
        <v>1495</v>
      </c>
      <c r="C1665" s="6">
        <v>48</v>
      </c>
      <c r="D1665" s="6">
        <v>49.14</v>
      </c>
      <c r="E1665" s="6">
        <v>6</v>
      </c>
    </row>
    <row r="1666" spans="1:5" x14ac:dyDescent="0.25">
      <c r="A1666" s="6">
        <v>100548145</v>
      </c>
      <c r="B1666" s="6" t="s">
        <v>1496</v>
      </c>
      <c r="C1666" s="6">
        <v>150</v>
      </c>
      <c r="D1666" s="6">
        <v>12.03</v>
      </c>
      <c r="E1666" s="6">
        <v>150</v>
      </c>
    </row>
    <row r="1667" spans="1:5" x14ac:dyDescent="0.25">
      <c r="A1667" s="6">
        <v>100547084</v>
      </c>
      <c r="B1667" s="6" t="s">
        <v>1497</v>
      </c>
      <c r="C1667" s="6">
        <v>24</v>
      </c>
      <c r="D1667" s="6">
        <v>19.03</v>
      </c>
      <c r="E1667" s="6">
        <v>24</v>
      </c>
    </row>
    <row r="1668" spans="1:5" x14ac:dyDescent="0.25">
      <c r="B1668" s="6" t="s">
        <v>4328</v>
      </c>
    </row>
    <row r="1669" spans="1:5" x14ac:dyDescent="0.25">
      <c r="A1669" s="6">
        <v>100544218</v>
      </c>
      <c r="B1669" s="6" t="s">
        <v>1498</v>
      </c>
      <c r="C1669" s="6">
        <v>10</v>
      </c>
      <c r="D1669" s="6">
        <v>25.08</v>
      </c>
      <c r="E1669" s="6">
        <v>5</v>
      </c>
    </row>
    <row r="1670" spans="1:5" x14ac:dyDescent="0.25">
      <c r="A1670" s="6">
        <v>100544219</v>
      </c>
      <c r="B1670" s="6" t="s">
        <v>1499</v>
      </c>
      <c r="C1670" s="6">
        <v>10</v>
      </c>
      <c r="D1670" s="6">
        <v>25.08</v>
      </c>
      <c r="E1670" s="6">
        <v>5</v>
      </c>
    </row>
    <row r="1671" spans="1:5" x14ac:dyDescent="0.25">
      <c r="B1671" s="6" t="s">
        <v>4329</v>
      </c>
    </row>
    <row r="1672" spans="1:5" x14ac:dyDescent="0.25">
      <c r="A1672" s="6">
        <v>12932</v>
      </c>
      <c r="B1672" s="6" t="s">
        <v>1500</v>
      </c>
      <c r="C1672" s="6">
        <v>18</v>
      </c>
      <c r="D1672" s="6">
        <v>51.18</v>
      </c>
      <c r="E1672" s="6">
        <v>3</v>
      </c>
    </row>
    <row r="1673" spans="1:5" x14ac:dyDescent="0.25">
      <c r="B1673" s="6" t="s">
        <v>4207</v>
      </c>
    </row>
    <row r="1674" spans="1:5" x14ac:dyDescent="0.25">
      <c r="A1674" s="6">
        <v>100545043</v>
      </c>
      <c r="B1674" s="6" t="s">
        <v>1501</v>
      </c>
      <c r="C1674" s="6">
        <v>50</v>
      </c>
      <c r="D1674" s="6">
        <v>6.95</v>
      </c>
      <c r="E1674" s="6">
        <v>50</v>
      </c>
    </row>
    <row r="1675" spans="1:5" x14ac:dyDescent="0.25">
      <c r="B1675" s="6" t="s">
        <v>4306</v>
      </c>
    </row>
    <row r="1676" spans="1:5" x14ac:dyDescent="0.25">
      <c r="A1676" s="6">
        <v>100551649</v>
      </c>
      <c r="B1676" s="6" t="s">
        <v>1502</v>
      </c>
      <c r="C1676" s="6">
        <v>12</v>
      </c>
      <c r="D1676" s="6">
        <v>166.86</v>
      </c>
      <c r="E1676" s="6">
        <v>12</v>
      </c>
    </row>
    <row r="1677" spans="1:5" x14ac:dyDescent="0.25">
      <c r="A1677" s="6">
        <v>100551587</v>
      </c>
      <c r="B1677" s="6" t="s">
        <v>1503</v>
      </c>
      <c r="C1677" s="6">
        <v>20</v>
      </c>
      <c r="D1677" s="6">
        <v>39.72</v>
      </c>
      <c r="E1677" s="6">
        <v>20</v>
      </c>
    </row>
    <row r="1678" spans="1:5" x14ac:dyDescent="0.25">
      <c r="A1678" s="6">
        <v>100551535</v>
      </c>
      <c r="B1678" s="6" t="s">
        <v>1504</v>
      </c>
      <c r="C1678" s="6">
        <v>24</v>
      </c>
      <c r="D1678" s="6">
        <v>55.2</v>
      </c>
      <c r="E1678" s="6">
        <v>24</v>
      </c>
    </row>
    <row r="1679" spans="1:5" x14ac:dyDescent="0.25">
      <c r="A1679" s="6">
        <v>90112</v>
      </c>
      <c r="B1679" s="6" t="s">
        <v>1505</v>
      </c>
      <c r="C1679" s="6">
        <v>48</v>
      </c>
      <c r="D1679" s="6">
        <v>7.44</v>
      </c>
      <c r="E1679" s="6">
        <v>48</v>
      </c>
    </row>
    <row r="1680" spans="1:5" x14ac:dyDescent="0.25">
      <c r="A1680" s="6">
        <v>11007</v>
      </c>
      <c r="B1680" s="6" t="s">
        <v>1506</v>
      </c>
      <c r="C1680" s="6">
        <v>24</v>
      </c>
      <c r="D1680" s="6">
        <v>33.5</v>
      </c>
      <c r="E1680" s="6">
        <v>24</v>
      </c>
    </row>
    <row r="1681" spans="1:5" x14ac:dyDescent="0.25">
      <c r="A1681" s="6">
        <v>40575</v>
      </c>
      <c r="B1681" s="6" t="s">
        <v>1507</v>
      </c>
      <c r="C1681" s="6">
        <v>5</v>
      </c>
      <c r="D1681" s="6">
        <v>226.38</v>
      </c>
      <c r="E1681" s="6">
        <v>5</v>
      </c>
    </row>
    <row r="1682" spans="1:5" x14ac:dyDescent="0.25">
      <c r="A1682" s="6">
        <v>100548985</v>
      </c>
      <c r="B1682" s="6" t="s">
        <v>1508</v>
      </c>
      <c r="C1682" s="6">
        <v>12</v>
      </c>
      <c r="D1682" s="6">
        <v>45</v>
      </c>
      <c r="E1682" s="6">
        <v>12</v>
      </c>
    </row>
    <row r="1683" spans="1:5" x14ac:dyDescent="0.25">
      <c r="A1683" s="6">
        <v>100547473</v>
      </c>
      <c r="B1683" s="6" t="s">
        <v>1509</v>
      </c>
      <c r="C1683" s="6">
        <v>48</v>
      </c>
      <c r="D1683" s="6">
        <v>9.08</v>
      </c>
      <c r="E1683" s="6">
        <v>48</v>
      </c>
    </row>
    <row r="1684" spans="1:5" x14ac:dyDescent="0.25">
      <c r="B1684" s="6" t="s">
        <v>1510</v>
      </c>
    </row>
    <row r="1685" spans="1:5" x14ac:dyDescent="0.25">
      <c r="A1685" s="6">
        <v>35923</v>
      </c>
      <c r="B1685" s="6" t="s">
        <v>1511</v>
      </c>
      <c r="C1685" s="6">
        <v>3</v>
      </c>
      <c r="D1685" s="6">
        <v>121.92</v>
      </c>
      <c r="E1685" s="6">
        <v>3</v>
      </c>
    </row>
    <row r="1686" spans="1:5" x14ac:dyDescent="0.25">
      <c r="A1686" s="6">
        <v>100548480</v>
      </c>
      <c r="B1686" s="6" t="s">
        <v>1512</v>
      </c>
      <c r="C1686" s="6">
        <v>15</v>
      </c>
      <c r="D1686" s="6">
        <v>20.399999999999999</v>
      </c>
      <c r="E1686" s="6">
        <v>5</v>
      </c>
    </row>
    <row r="1687" spans="1:5" x14ac:dyDescent="0.25">
      <c r="A1687" s="6">
        <v>35868</v>
      </c>
      <c r="B1687" s="6" t="s">
        <v>1513</v>
      </c>
      <c r="C1687" s="6">
        <v>3</v>
      </c>
      <c r="D1687" s="6">
        <v>129.96</v>
      </c>
      <c r="E1687" s="6">
        <v>3</v>
      </c>
    </row>
    <row r="1688" spans="1:5" x14ac:dyDescent="0.25">
      <c r="A1688" s="6">
        <v>100548478</v>
      </c>
      <c r="B1688" s="6" t="s">
        <v>1514</v>
      </c>
      <c r="C1688" s="6">
        <v>15</v>
      </c>
      <c r="D1688" s="6">
        <v>20.399999999999999</v>
      </c>
      <c r="E1688" s="6">
        <v>5</v>
      </c>
    </row>
    <row r="1689" spans="1:5" x14ac:dyDescent="0.25">
      <c r="A1689" s="6">
        <v>35945</v>
      </c>
      <c r="B1689" s="6" t="s">
        <v>1515</v>
      </c>
      <c r="C1689" s="6">
        <v>3</v>
      </c>
      <c r="D1689" s="6">
        <v>204</v>
      </c>
      <c r="E1689" s="6">
        <v>3</v>
      </c>
    </row>
    <row r="1690" spans="1:5" x14ac:dyDescent="0.25">
      <c r="A1690" s="6">
        <v>100548483</v>
      </c>
      <c r="B1690" s="6" t="s">
        <v>1516</v>
      </c>
      <c r="C1690" s="6">
        <v>6</v>
      </c>
      <c r="D1690" s="6">
        <v>103.5</v>
      </c>
      <c r="E1690" s="6">
        <v>3</v>
      </c>
    </row>
    <row r="1691" spans="1:5" x14ac:dyDescent="0.25">
      <c r="A1691" s="6">
        <v>35938</v>
      </c>
      <c r="B1691" s="6" t="s">
        <v>1517</v>
      </c>
      <c r="C1691" s="6">
        <v>3</v>
      </c>
      <c r="D1691" s="6">
        <v>115.8</v>
      </c>
      <c r="E1691" s="6">
        <v>3</v>
      </c>
    </row>
    <row r="1692" spans="1:5" x14ac:dyDescent="0.25">
      <c r="A1692" s="6">
        <v>100548682</v>
      </c>
      <c r="B1692" s="6" t="s">
        <v>1518</v>
      </c>
      <c r="C1692" s="6">
        <v>20</v>
      </c>
      <c r="D1692" s="6">
        <v>18.36</v>
      </c>
      <c r="E1692" s="6">
        <v>5</v>
      </c>
    </row>
    <row r="1693" spans="1:5" x14ac:dyDescent="0.25">
      <c r="A1693" s="6">
        <v>100548484</v>
      </c>
      <c r="B1693" s="6" t="s">
        <v>1519</v>
      </c>
      <c r="C1693" s="6">
        <v>6</v>
      </c>
      <c r="D1693" s="6">
        <v>118.44</v>
      </c>
      <c r="E1693" s="6">
        <v>3</v>
      </c>
    </row>
    <row r="1694" spans="1:5" x14ac:dyDescent="0.25">
      <c r="A1694" s="6">
        <v>35924</v>
      </c>
      <c r="B1694" s="6" t="s">
        <v>1520</v>
      </c>
      <c r="C1694" s="6">
        <v>3</v>
      </c>
      <c r="D1694" s="6">
        <v>124.56</v>
      </c>
      <c r="E1694" s="6">
        <v>3</v>
      </c>
    </row>
    <row r="1695" spans="1:5" x14ac:dyDescent="0.25">
      <c r="A1695" s="6">
        <v>100548481</v>
      </c>
      <c r="B1695" s="6" t="s">
        <v>1521</v>
      </c>
      <c r="C1695" s="6">
        <v>15</v>
      </c>
      <c r="D1695" s="6">
        <v>19.68</v>
      </c>
      <c r="E1695" s="6">
        <v>5</v>
      </c>
    </row>
    <row r="1696" spans="1:5" x14ac:dyDescent="0.25">
      <c r="A1696" s="6">
        <v>35936</v>
      </c>
      <c r="B1696" s="6" t="s">
        <v>1522</v>
      </c>
      <c r="C1696" s="6">
        <v>3</v>
      </c>
      <c r="D1696" s="6">
        <v>115.8</v>
      </c>
      <c r="E1696" s="6">
        <v>3</v>
      </c>
    </row>
    <row r="1697" spans="1:5" x14ac:dyDescent="0.25">
      <c r="A1697" s="6">
        <v>100548681</v>
      </c>
      <c r="B1697" s="6" t="s">
        <v>1523</v>
      </c>
      <c r="C1697" s="6">
        <v>20</v>
      </c>
      <c r="D1697" s="6">
        <v>18.36</v>
      </c>
      <c r="E1697" s="6">
        <v>5</v>
      </c>
    </row>
    <row r="1698" spans="1:5" x14ac:dyDescent="0.25">
      <c r="A1698" s="6">
        <v>35870</v>
      </c>
      <c r="B1698" s="6" t="s">
        <v>1524</v>
      </c>
      <c r="C1698" s="6">
        <v>3</v>
      </c>
      <c r="D1698" s="6">
        <v>114.96</v>
      </c>
      <c r="E1698" s="6">
        <v>3</v>
      </c>
    </row>
    <row r="1699" spans="1:5" x14ac:dyDescent="0.25">
      <c r="A1699" s="6">
        <v>100548482</v>
      </c>
      <c r="B1699" s="6" t="s">
        <v>1525</v>
      </c>
      <c r="C1699" s="6">
        <v>15</v>
      </c>
      <c r="D1699" s="6">
        <v>18.12</v>
      </c>
      <c r="E1699" s="6">
        <v>5</v>
      </c>
    </row>
    <row r="1700" spans="1:5" x14ac:dyDescent="0.25">
      <c r="A1700" s="6">
        <v>35943</v>
      </c>
      <c r="B1700" s="6" t="s">
        <v>1526</v>
      </c>
      <c r="C1700" s="6">
        <v>3</v>
      </c>
      <c r="D1700" s="6">
        <v>123.6</v>
      </c>
      <c r="E1700" s="6">
        <v>3</v>
      </c>
    </row>
    <row r="1701" spans="1:5" x14ac:dyDescent="0.25">
      <c r="A1701" s="6">
        <v>100548683</v>
      </c>
      <c r="B1701" s="6" t="s">
        <v>1527</v>
      </c>
      <c r="C1701" s="6">
        <v>15</v>
      </c>
      <c r="D1701" s="6">
        <v>22.2</v>
      </c>
      <c r="E1701" s="6">
        <v>5</v>
      </c>
    </row>
    <row r="1702" spans="1:5" x14ac:dyDescent="0.25">
      <c r="B1702" s="6" t="s">
        <v>1261</v>
      </c>
    </row>
    <row r="1703" spans="1:5" x14ac:dyDescent="0.25">
      <c r="A1703" s="6">
        <v>100543595</v>
      </c>
      <c r="B1703" s="6" t="s">
        <v>1528</v>
      </c>
      <c r="C1703" s="6">
        <v>50</v>
      </c>
      <c r="D1703" s="6">
        <v>7.46</v>
      </c>
      <c r="E1703" s="6">
        <v>50</v>
      </c>
    </row>
    <row r="1704" spans="1:5" x14ac:dyDescent="0.25">
      <c r="A1704" s="6">
        <v>101223</v>
      </c>
      <c r="B1704" s="6" t="s">
        <v>1529</v>
      </c>
      <c r="C1704" s="6">
        <v>30</v>
      </c>
      <c r="D1704" s="6">
        <v>41.75</v>
      </c>
      <c r="E1704" s="6">
        <v>30</v>
      </c>
    </row>
    <row r="1705" spans="1:5" x14ac:dyDescent="0.25">
      <c r="A1705" s="6">
        <v>65479</v>
      </c>
      <c r="B1705" s="6" t="s">
        <v>1530</v>
      </c>
      <c r="C1705" s="6">
        <v>30</v>
      </c>
      <c r="D1705" s="6">
        <v>16.010000000000002</v>
      </c>
      <c r="E1705" s="6">
        <v>30</v>
      </c>
    </row>
    <row r="1706" spans="1:5" x14ac:dyDescent="0.25">
      <c r="A1706" s="6">
        <v>100511043</v>
      </c>
      <c r="B1706" s="6" t="s">
        <v>1531</v>
      </c>
      <c r="C1706" s="6">
        <v>12</v>
      </c>
      <c r="D1706" s="6">
        <v>54.1</v>
      </c>
      <c r="E1706" s="6">
        <v>12</v>
      </c>
    </row>
    <row r="1707" spans="1:5" x14ac:dyDescent="0.25">
      <c r="A1707" s="6">
        <v>100511035</v>
      </c>
      <c r="B1707" s="6" t="s">
        <v>1532</v>
      </c>
      <c r="C1707" s="6">
        <v>12</v>
      </c>
      <c r="D1707" s="6">
        <v>20.65</v>
      </c>
      <c r="E1707" s="6">
        <v>12</v>
      </c>
    </row>
    <row r="1708" spans="1:5" x14ac:dyDescent="0.25">
      <c r="A1708" s="6">
        <v>100397990</v>
      </c>
      <c r="B1708" s="6" t="s">
        <v>1533</v>
      </c>
      <c r="C1708" s="6">
        <v>12</v>
      </c>
      <c r="D1708" s="6">
        <v>75.540000000000006</v>
      </c>
      <c r="E1708" s="6">
        <v>12</v>
      </c>
    </row>
    <row r="1709" spans="1:5" x14ac:dyDescent="0.25">
      <c r="B1709" s="6" t="s">
        <v>1534</v>
      </c>
    </row>
    <row r="1710" spans="1:5" x14ac:dyDescent="0.25">
      <c r="A1710" s="6">
        <v>11297</v>
      </c>
      <c r="B1710" s="6" t="s">
        <v>1535</v>
      </c>
      <c r="C1710" s="6">
        <v>2</v>
      </c>
      <c r="D1710" s="6">
        <v>255.12</v>
      </c>
      <c r="E1710" s="6">
        <v>2</v>
      </c>
    </row>
    <row r="1711" spans="1:5" x14ac:dyDescent="0.25">
      <c r="B1711" s="6" t="s">
        <v>1536</v>
      </c>
    </row>
    <row r="1712" spans="1:5" x14ac:dyDescent="0.25">
      <c r="A1712" s="6">
        <v>100544843</v>
      </c>
      <c r="B1712" s="6" t="s">
        <v>1537</v>
      </c>
      <c r="C1712" s="6">
        <v>48</v>
      </c>
      <c r="D1712" s="6">
        <v>152.1</v>
      </c>
      <c r="E1712" s="6">
        <v>1</v>
      </c>
    </row>
    <row r="1713" spans="1:5" x14ac:dyDescent="0.25">
      <c r="B1713" s="6" t="s">
        <v>1538</v>
      </c>
    </row>
    <row r="1714" spans="1:5" x14ac:dyDescent="0.25">
      <c r="B1714" s="6" t="s">
        <v>4330</v>
      </c>
    </row>
    <row r="1715" spans="1:5" x14ac:dyDescent="0.25">
      <c r="A1715" s="6">
        <v>100460012</v>
      </c>
      <c r="B1715" s="6" t="s">
        <v>1539</v>
      </c>
      <c r="C1715" s="6">
        <v>40</v>
      </c>
      <c r="D1715" s="6">
        <v>20.55</v>
      </c>
      <c r="E1715" s="6">
        <v>40</v>
      </c>
    </row>
    <row r="1716" spans="1:5" x14ac:dyDescent="0.25">
      <c r="B1716" s="6" t="s">
        <v>4331</v>
      </c>
    </row>
    <row r="1717" spans="1:5" x14ac:dyDescent="0.25">
      <c r="A1717" s="6">
        <v>52551</v>
      </c>
      <c r="B1717" s="6" t="s">
        <v>1540</v>
      </c>
      <c r="C1717" s="6">
        <v>100</v>
      </c>
      <c r="D1717" s="6">
        <v>7.31</v>
      </c>
      <c r="E1717" s="6">
        <v>100</v>
      </c>
    </row>
    <row r="1718" spans="1:5" x14ac:dyDescent="0.25">
      <c r="B1718" s="6" t="s">
        <v>4332</v>
      </c>
    </row>
    <row r="1719" spans="1:5" x14ac:dyDescent="0.25">
      <c r="A1719" s="6">
        <v>100496613</v>
      </c>
      <c r="B1719" s="6" t="s">
        <v>1541</v>
      </c>
      <c r="C1719" s="6">
        <v>10</v>
      </c>
      <c r="D1719" s="6">
        <v>45.67</v>
      </c>
      <c r="E1719" s="6">
        <v>5</v>
      </c>
    </row>
    <row r="1720" spans="1:5" x14ac:dyDescent="0.25">
      <c r="B1720" s="6" t="s">
        <v>4333</v>
      </c>
    </row>
    <row r="1721" spans="1:5" x14ac:dyDescent="0.25">
      <c r="A1721" s="6">
        <v>44217</v>
      </c>
      <c r="B1721" s="6" t="s">
        <v>1542</v>
      </c>
      <c r="C1721" s="6">
        <v>6</v>
      </c>
      <c r="D1721" s="6">
        <v>97.2</v>
      </c>
      <c r="E1721" s="6">
        <v>2</v>
      </c>
    </row>
    <row r="1722" spans="1:5" x14ac:dyDescent="0.25">
      <c r="A1722" s="6">
        <v>18662</v>
      </c>
      <c r="B1722" s="6" t="s">
        <v>1543</v>
      </c>
      <c r="C1722" s="6">
        <v>6</v>
      </c>
      <c r="D1722" s="6">
        <v>84</v>
      </c>
      <c r="E1722" s="6">
        <v>1</v>
      </c>
    </row>
    <row r="1723" spans="1:5" x14ac:dyDescent="0.25">
      <c r="B1723" s="6" t="s">
        <v>1544</v>
      </c>
    </row>
    <row r="1724" spans="1:5" x14ac:dyDescent="0.25">
      <c r="B1724" s="6" t="s">
        <v>1538</v>
      </c>
    </row>
    <row r="1725" spans="1:5" x14ac:dyDescent="0.25">
      <c r="A1725" s="6">
        <v>53761</v>
      </c>
      <c r="B1725" s="6" t="s">
        <v>1545</v>
      </c>
      <c r="C1725" s="6">
        <v>7</v>
      </c>
      <c r="D1725" s="6">
        <v>115</v>
      </c>
      <c r="E1725" s="6">
        <v>7</v>
      </c>
    </row>
    <row r="1726" spans="1:5" x14ac:dyDescent="0.25">
      <c r="B1726" s="6" t="s">
        <v>4333</v>
      </c>
    </row>
    <row r="1727" spans="1:5" x14ac:dyDescent="0.25">
      <c r="A1727" s="6">
        <v>35918</v>
      </c>
      <c r="B1727" s="6" t="s">
        <v>1546</v>
      </c>
      <c r="C1727" s="6">
        <v>6</v>
      </c>
      <c r="D1727" s="6">
        <v>140</v>
      </c>
      <c r="E1727" s="6">
        <v>6</v>
      </c>
    </row>
    <row r="1728" spans="1:5" x14ac:dyDescent="0.25">
      <c r="A1728" s="6">
        <v>35920</v>
      </c>
      <c r="B1728" s="6" t="s">
        <v>1547</v>
      </c>
      <c r="C1728" s="6">
        <v>6</v>
      </c>
      <c r="D1728" s="6">
        <v>95.44</v>
      </c>
      <c r="E1728" s="6">
        <v>6</v>
      </c>
    </row>
    <row r="1729" spans="1:5" x14ac:dyDescent="0.25">
      <c r="A1729" s="6">
        <v>43413</v>
      </c>
      <c r="B1729" s="6" t="s">
        <v>1548</v>
      </c>
      <c r="C1729" s="6">
        <v>5</v>
      </c>
      <c r="D1729" s="6">
        <v>112.42</v>
      </c>
      <c r="E1729" s="6">
        <v>2</v>
      </c>
    </row>
    <row r="1730" spans="1:5" x14ac:dyDescent="0.25">
      <c r="A1730" s="6">
        <v>99934</v>
      </c>
      <c r="B1730" s="6" t="s">
        <v>1549</v>
      </c>
      <c r="C1730" s="6">
        <v>5</v>
      </c>
      <c r="D1730" s="6">
        <v>144</v>
      </c>
      <c r="E1730" s="6">
        <v>1</v>
      </c>
    </row>
    <row r="1731" spans="1:5" x14ac:dyDescent="0.25">
      <c r="A1731" s="6">
        <v>99935</v>
      </c>
      <c r="B1731" s="6" t="s">
        <v>1550</v>
      </c>
      <c r="C1731" s="6">
        <v>5</v>
      </c>
      <c r="D1731" s="6">
        <v>179.05</v>
      </c>
      <c r="E1731" s="6">
        <v>1</v>
      </c>
    </row>
    <row r="1732" spans="1:5" x14ac:dyDescent="0.25">
      <c r="B1732" s="6" t="s">
        <v>4334</v>
      </c>
    </row>
    <row r="1733" spans="1:5" x14ac:dyDescent="0.25">
      <c r="A1733" s="6">
        <v>40941</v>
      </c>
      <c r="B1733" s="6" t="s">
        <v>1551</v>
      </c>
      <c r="C1733" s="6">
        <v>6</v>
      </c>
      <c r="D1733" s="6">
        <v>94.8</v>
      </c>
      <c r="E1733" s="6">
        <v>6</v>
      </c>
    </row>
    <row r="1734" spans="1:5" x14ac:dyDescent="0.25">
      <c r="A1734" s="6">
        <v>30212</v>
      </c>
      <c r="B1734" s="6" t="s">
        <v>1552</v>
      </c>
      <c r="C1734" s="6">
        <v>5</v>
      </c>
      <c r="D1734" s="6">
        <v>98.75</v>
      </c>
      <c r="E1734" s="6">
        <v>5</v>
      </c>
    </row>
    <row r="1735" spans="1:5" x14ac:dyDescent="0.25">
      <c r="B1735" s="6" t="s">
        <v>4310</v>
      </c>
    </row>
    <row r="1736" spans="1:5" x14ac:dyDescent="0.25">
      <c r="A1736" s="6">
        <v>60264</v>
      </c>
      <c r="B1736" s="6" t="s">
        <v>1553</v>
      </c>
      <c r="C1736" s="6">
        <v>4</v>
      </c>
      <c r="D1736" s="6">
        <v>180.46</v>
      </c>
      <c r="E1736" s="6">
        <v>4</v>
      </c>
    </row>
    <row r="1737" spans="1:5" x14ac:dyDescent="0.25">
      <c r="B1737" s="6" t="s">
        <v>4207</v>
      </c>
    </row>
    <row r="1738" spans="1:5" x14ac:dyDescent="0.25">
      <c r="A1738" s="6">
        <v>37606</v>
      </c>
      <c r="B1738" s="6" t="s">
        <v>1554</v>
      </c>
      <c r="C1738" s="6">
        <v>7</v>
      </c>
      <c r="D1738" s="6">
        <v>105.6</v>
      </c>
      <c r="E1738" s="6">
        <v>1</v>
      </c>
    </row>
    <row r="1739" spans="1:5" x14ac:dyDescent="0.25">
      <c r="B1739" s="6" t="s">
        <v>1366</v>
      </c>
    </row>
    <row r="1740" spans="1:5" x14ac:dyDescent="0.25">
      <c r="A1740" s="6">
        <v>34891</v>
      </c>
      <c r="B1740" s="6" t="s">
        <v>1555</v>
      </c>
      <c r="C1740" s="6">
        <v>6</v>
      </c>
      <c r="D1740" s="6">
        <v>217.22</v>
      </c>
      <c r="E1740" s="6">
        <v>1</v>
      </c>
    </row>
    <row r="1741" spans="1:5" x14ac:dyDescent="0.25">
      <c r="A1741" s="6">
        <v>37956</v>
      </c>
      <c r="B1741" s="6" t="s">
        <v>1556</v>
      </c>
      <c r="C1741" s="6">
        <v>6</v>
      </c>
      <c r="D1741" s="6">
        <v>217.22</v>
      </c>
      <c r="E1741" s="6">
        <v>3</v>
      </c>
    </row>
    <row r="1742" spans="1:5" x14ac:dyDescent="0.25">
      <c r="B1742" s="6" t="s">
        <v>1557</v>
      </c>
    </row>
    <row r="1743" spans="1:5" x14ac:dyDescent="0.25">
      <c r="B1743" s="6" t="s">
        <v>1538</v>
      </c>
    </row>
    <row r="1744" spans="1:5" x14ac:dyDescent="0.25">
      <c r="A1744" s="6">
        <v>100511537</v>
      </c>
      <c r="B1744" s="6" t="s">
        <v>1558</v>
      </c>
      <c r="C1744" s="6">
        <v>10</v>
      </c>
      <c r="D1744" s="6">
        <v>75.7</v>
      </c>
      <c r="E1744" s="6">
        <v>5</v>
      </c>
    </row>
    <row r="1745" spans="1:5" x14ac:dyDescent="0.25">
      <c r="A1745" s="6">
        <v>100548976</v>
      </c>
      <c r="B1745" s="6" t="s">
        <v>1559</v>
      </c>
      <c r="C1745" s="6">
        <v>16</v>
      </c>
      <c r="D1745" s="6">
        <v>29.5</v>
      </c>
      <c r="E1745" s="6">
        <v>4</v>
      </c>
    </row>
    <row r="1746" spans="1:5" x14ac:dyDescent="0.25">
      <c r="A1746" s="6">
        <v>100545173</v>
      </c>
      <c r="B1746" s="6" t="s">
        <v>1560</v>
      </c>
      <c r="C1746" s="6">
        <v>16</v>
      </c>
      <c r="D1746" s="6">
        <v>33.51</v>
      </c>
      <c r="E1746" s="6">
        <v>4</v>
      </c>
    </row>
    <row r="1747" spans="1:5" x14ac:dyDescent="0.25">
      <c r="A1747" s="6">
        <v>100545174</v>
      </c>
      <c r="B1747" s="6" t="s">
        <v>1561</v>
      </c>
      <c r="C1747" s="6">
        <v>16</v>
      </c>
      <c r="D1747" s="6">
        <v>42.66</v>
      </c>
      <c r="E1747" s="6">
        <v>4</v>
      </c>
    </row>
    <row r="1748" spans="1:5" x14ac:dyDescent="0.25">
      <c r="A1748" s="6">
        <v>100545945</v>
      </c>
      <c r="B1748" s="6" t="s">
        <v>1562</v>
      </c>
      <c r="C1748" s="6">
        <v>22</v>
      </c>
      <c r="D1748" s="6">
        <v>37.840000000000003</v>
      </c>
      <c r="E1748" s="6">
        <v>5</v>
      </c>
    </row>
    <row r="1749" spans="1:5" x14ac:dyDescent="0.25">
      <c r="B1749" s="6" t="s">
        <v>4335</v>
      </c>
    </row>
    <row r="1750" spans="1:5" x14ac:dyDescent="0.25">
      <c r="A1750" s="6">
        <v>100551020</v>
      </c>
      <c r="B1750" s="6" t="s">
        <v>1563</v>
      </c>
      <c r="C1750" s="6">
        <v>20</v>
      </c>
      <c r="D1750" s="6">
        <v>20.399999999999999</v>
      </c>
      <c r="E1750" s="6">
        <v>20</v>
      </c>
    </row>
    <row r="1751" spans="1:5" x14ac:dyDescent="0.25">
      <c r="A1751" s="6">
        <v>100551019</v>
      </c>
      <c r="B1751" s="6" t="s">
        <v>1564</v>
      </c>
      <c r="C1751" s="6">
        <v>30</v>
      </c>
      <c r="D1751" s="6">
        <v>27.6</v>
      </c>
      <c r="E1751" s="6">
        <v>30</v>
      </c>
    </row>
    <row r="1752" spans="1:5" x14ac:dyDescent="0.25">
      <c r="A1752" s="6">
        <v>100551021</v>
      </c>
      <c r="B1752" s="6" t="s">
        <v>1565</v>
      </c>
      <c r="C1752" s="6">
        <v>20</v>
      </c>
      <c r="D1752" s="6">
        <v>19.21</v>
      </c>
      <c r="E1752" s="6">
        <v>20</v>
      </c>
    </row>
    <row r="1753" spans="1:5" x14ac:dyDescent="0.25">
      <c r="B1753" s="6" t="s">
        <v>1263</v>
      </c>
    </row>
    <row r="1754" spans="1:5" x14ac:dyDescent="0.25">
      <c r="A1754" s="6">
        <v>100566319</v>
      </c>
      <c r="B1754" s="6" t="s">
        <v>1566</v>
      </c>
      <c r="C1754" s="6">
        <v>16</v>
      </c>
      <c r="D1754" s="6">
        <v>52.89</v>
      </c>
      <c r="E1754" s="6">
        <v>4</v>
      </c>
    </row>
    <row r="1755" spans="1:5" x14ac:dyDescent="0.25">
      <c r="A1755" s="6">
        <v>100551994</v>
      </c>
      <c r="B1755" s="6" t="s">
        <v>1567</v>
      </c>
      <c r="C1755" s="6">
        <v>16</v>
      </c>
      <c r="D1755" s="6">
        <v>24.63</v>
      </c>
      <c r="E1755" s="6">
        <v>16</v>
      </c>
    </row>
    <row r="1756" spans="1:5" x14ac:dyDescent="0.25">
      <c r="A1756" s="6">
        <v>100551992</v>
      </c>
      <c r="B1756" s="6" t="s">
        <v>1568</v>
      </c>
      <c r="C1756" s="6">
        <v>16</v>
      </c>
      <c r="D1756" s="6">
        <v>26.13</v>
      </c>
      <c r="E1756" s="6">
        <v>16</v>
      </c>
    </row>
    <row r="1757" spans="1:5" x14ac:dyDescent="0.25">
      <c r="A1757" s="6">
        <v>100566280</v>
      </c>
      <c r="B1757" s="6" t="s">
        <v>1569</v>
      </c>
      <c r="C1757" s="6">
        <v>16</v>
      </c>
      <c r="D1757" s="6">
        <v>57.39</v>
      </c>
      <c r="E1757" s="6">
        <v>4</v>
      </c>
    </row>
    <row r="1758" spans="1:5" x14ac:dyDescent="0.25">
      <c r="A1758" s="6">
        <v>100550328</v>
      </c>
      <c r="B1758" s="6" t="s">
        <v>1570</v>
      </c>
      <c r="C1758" s="6">
        <v>16</v>
      </c>
      <c r="D1758" s="6">
        <v>43.12</v>
      </c>
      <c r="E1758" s="6">
        <v>16</v>
      </c>
    </row>
    <row r="1759" spans="1:5" x14ac:dyDescent="0.25">
      <c r="B1759" s="6" t="s">
        <v>1571</v>
      </c>
    </row>
    <row r="1760" spans="1:5" x14ac:dyDescent="0.25">
      <c r="B1760" s="6" t="s">
        <v>4330</v>
      </c>
    </row>
    <row r="1761" spans="1:5" x14ac:dyDescent="0.25">
      <c r="A1761" s="6">
        <v>17792</v>
      </c>
      <c r="B1761" s="6" t="s">
        <v>1572</v>
      </c>
      <c r="C1761" s="6">
        <v>24</v>
      </c>
      <c r="D1761" s="6">
        <v>16.559999999999999</v>
      </c>
      <c r="E1761" s="6">
        <v>24</v>
      </c>
    </row>
    <row r="1762" spans="1:5" x14ac:dyDescent="0.25">
      <c r="A1762" s="6">
        <v>17797</v>
      </c>
      <c r="B1762" s="6" t="s">
        <v>1573</v>
      </c>
      <c r="C1762" s="6">
        <v>70</v>
      </c>
      <c r="D1762" s="6">
        <v>11.96</v>
      </c>
      <c r="E1762" s="6">
        <v>70</v>
      </c>
    </row>
    <row r="1763" spans="1:5" x14ac:dyDescent="0.25">
      <c r="A1763" s="6">
        <v>100534747</v>
      </c>
      <c r="B1763" s="6" t="s">
        <v>1574</v>
      </c>
      <c r="C1763" s="6">
        <v>100</v>
      </c>
      <c r="D1763" s="6">
        <v>8.66</v>
      </c>
      <c r="E1763" s="6">
        <v>100</v>
      </c>
    </row>
    <row r="1764" spans="1:5" x14ac:dyDescent="0.25">
      <c r="A1764" s="6">
        <v>100512513</v>
      </c>
      <c r="B1764" s="6" t="s">
        <v>1575</v>
      </c>
      <c r="C1764" s="6">
        <v>100</v>
      </c>
      <c r="D1764" s="6">
        <v>7.31</v>
      </c>
      <c r="E1764" s="6">
        <v>100</v>
      </c>
    </row>
    <row r="1765" spans="1:5" x14ac:dyDescent="0.25">
      <c r="B1765" s="6" t="s">
        <v>1538</v>
      </c>
    </row>
    <row r="1766" spans="1:5" x14ac:dyDescent="0.25">
      <c r="A1766" s="6">
        <v>100545315</v>
      </c>
      <c r="B1766" s="6" t="s">
        <v>1576</v>
      </c>
      <c r="C1766" s="6">
        <v>15</v>
      </c>
      <c r="D1766" s="6">
        <v>33.61</v>
      </c>
      <c r="E1766" s="6">
        <v>15</v>
      </c>
    </row>
    <row r="1767" spans="1:5" x14ac:dyDescent="0.25">
      <c r="B1767" s="6" t="s">
        <v>4336</v>
      </c>
    </row>
    <row r="1768" spans="1:5" x14ac:dyDescent="0.25">
      <c r="A1768" s="6">
        <v>100547675</v>
      </c>
      <c r="B1768" s="6" t="s">
        <v>1577</v>
      </c>
      <c r="C1768" s="6">
        <v>24</v>
      </c>
      <c r="D1768" s="6">
        <v>26.87</v>
      </c>
      <c r="E1768" s="6">
        <v>24</v>
      </c>
    </row>
    <row r="1769" spans="1:5" x14ac:dyDescent="0.25">
      <c r="A1769" s="6">
        <v>100547674</v>
      </c>
      <c r="B1769" s="6" t="s">
        <v>1578</v>
      </c>
      <c r="C1769" s="6">
        <v>24</v>
      </c>
      <c r="D1769" s="6">
        <v>26.87</v>
      </c>
      <c r="E1769" s="6">
        <v>24</v>
      </c>
    </row>
    <row r="1770" spans="1:5" x14ac:dyDescent="0.25">
      <c r="A1770" s="6">
        <v>100516899</v>
      </c>
      <c r="B1770" s="6" t="s">
        <v>1579</v>
      </c>
      <c r="C1770" s="6">
        <v>12</v>
      </c>
      <c r="D1770" s="6">
        <v>20.12</v>
      </c>
      <c r="E1770" s="6">
        <v>12</v>
      </c>
    </row>
    <row r="1771" spans="1:5" x14ac:dyDescent="0.25">
      <c r="A1771" s="6">
        <v>100516901</v>
      </c>
      <c r="B1771" s="6" t="s">
        <v>1580</v>
      </c>
      <c r="C1771" s="6">
        <v>12</v>
      </c>
      <c r="D1771" s="6">
        <v>20.12</v>
      </c>
      <c r="E1771" s="6">
        <v>12</v>
      </c>
    </row>
    <row r="1772" spans="1:5" x14ac:dyDescent="0.25">
      <c r="B1772" s="6" t="s">
        <v>4306</v>
      </c>
    </row>
    <row r="1773" spans="1:5" x14ac:dyDescent="0.25">
      <c r="A1773" s="6">
        <v>100516362</v>
      </c>
      <c r="B1773" s="6" t="s">
        <v>1581</v>
      </c>
      <c r="C1773" s="6">
        <v>24</v>
      </c>
      <c r="D1773" s="6">
        <v>20.65</v>
      </c>
      <c r="E1773" s="6">
        <v>24</v>
      </c>
    </row>
    <row r="1774" spans="1:5" x14ac:dyDescent="0.25">
      <c r="A1774" s="6">
        <v>100546457</v>
      </c>
      <c r="B1774" s="6" t="s">
        <v>1582</v>
      </c>
      <c r="C1774" s="6">
        <v>12</v>
      </c>
      <c r="D1774" s="6">
        <v>20.12</v>
      </c>
      <c r="E1774" s="6">
        <v>12</v>
      </c>
    </row>
    <row r="1775" spans="1:5" x14ac:dyDescent="0.25">
      <c r="B1775" s="6" t="s">
        <v>1261</v>
      </c>
    </row>
    <row r="1776" spans="1:5" x14ac:dyDescent="0.25">
      <c r="A1776" s="6">
        <v>100398010</v>
      </c>
      <c r="B1776" s="6" t="s">
        <v>1583</v>
      </c>
      <c r="C1776" s="6">
        <v>20</v>
      </c>
      <c r="D1776" s="6">
        <v>14.2</v>
      </c>
      <c r="E1776" s="6">
        <v>20</v>
      </c>
    </row>
    <row r="1777" spans="1:5" x14ac:dyDescent="0.25">
      <c r="A1777" s="6">
        <v>108603</v>
      </c>
      <c r="B1777" s="6" t="s">
        <v>1584</v>
      </c>
      <c r="C1777" s="6">
        <v>24</v>
      </c>
      <c r="D1777" s="6">
        <v>34.25</v>
      </c>
      <c r="E1777" s="6">
        <v>24</v>
      </c>
    </row>
    <row r="1778" spans="1:5" x14ac:dyDescent="0.25">
      <c r="B1778" s="6" t="s">
        <v>1585</v>
      </c>
    </row>
    <row r="1779" spans="1:5" x14ac:dyDescent="0.25">
      <c r="A1779" s="6">
        <v>100551647</v>
      </c>
      <c r="B1779" s="6" t="s">
        <v>1586</v>
      </c>
      <c r="C1779" s="6">
        <v>20</v>
      </c>
      <c r="D1779" s="6">
        <v>14.67</v>
      </c>
      <c r="E1779" s="6">
        <v>20</v>
      </c>
    </row>
    <row r="1780" spans="1:5" x14ac:dyDescent="0.25">
      <c r="A1780" s="6">
        <v>100551648</v>
      </c>
      <c r="B1780" s="6" t="s">
        <v>1587</v>
      </c>
      <c r="C1780" s="6">
        <v>20</v>
      </c>
      <c r="D1780" s="6">
        <v>22.82</v>
      </c>
      <c r="E1780" s="6">
        <v>20</v>
      </c>
    </row>
    <row r="1781" spans="1:5" x14ac:dyDescent="0.25">
      <c r="A1781" s="6">
        <v>100551659</v>
      </c>
      <c r="B1781" s="6" t="s">
        <v>1588</v>
      </c>
      <c r="C1781" s="6">
        <v>20</v>
      </c>
      <c r="D1781" s="6">
        <v>22.26</v>
      </c>
      <c r="E1781" s="6">
        <v>20</v>
      </c>
    </row>
    <row r="1782" spans="1:5" x14ac:dyDescent="0.25">
      <c r="A1782" s="6">
        <v>100551655</v>
      </c>
      <c r="B1782" s="6" t="s">
        <v>1589</v>
      </c>
      <c r="C1782" s="6">
        <v>20</v>
      </c>
      <c r="D1782" s="6">
        <v>27.61</v>
      </c>
      <c r="E1782" s="6">
        <v>20</v>
      </c>
    </row>
    <row r="1783" spans="1:5" x14ac:dyDescent="0.25">
      <c r="B1783" s="6" t="s">
        <v>1590</v>
      </c>
    </row>
    <row r="1784" spans="1:5" x14ac:dyDescent="0.25">
      <c r="B1784" s="6" t="s">
        <v>1591</v>
      </c>
    </row>
    <row r="1785" spans="1:5" x14ac:dyDescent="0.25">
      <c r="A1785" s="6">
        <v>12359</v>
      </c>
      <c r="B1785" s="6" t="s">
        <v>1592</v>
      </c>
      <c r="C1785" s="6">
        <v>12</v>
      </c>
      <c r="D1785" s="6">
        <v>140</v>
      </c>
      <c r="E1785" s="6">
        <v>1</v>
      </c>
    </row>
    <row r="1786" spans="1:5" x14ac:dyDescent="0.25">
      <c r="A1786" s="6">
        <v>18743</v>
      </c>
      <c r="B1786" s="6" t="s">
        <v>1593</v>
      </c>
      <c r="C1786" s="6">
        <v>4</v>
      </c>
      <c r="D1786" s="6">
        <v>178</v>
      </c>
      <c r="E1786" s="6">
        <v>4</v>
      </c>
    </row>
    <row r="1787" spans="1:5" x14ac:dyDescent="0.25">
      <c r="B1787" s="6" t="s">
        <v>1594</v>
      </c>
    </row>
    <row r="1788" spans="1:5" x14ac:dyDescent="0.25">
      <c r="B1788" s="6" t="s">
        <v>4295</v>
      </c>
    </row>
    <row r="1789" spans="1:5" x14ac:dyDescent="0.25">
      <c r="A1789" s="6">
        <v>30056</v>
      </c>
      <c r="B1789" s="6" t="s">
        <v>1595</v>
      </c>
      <c r="C1789" s="6">
        <v>3.78</v>
      </c>
      <c r="D1789" s="6">
        <v>177.14</v>
      </c>
      <c r="E1789" s="6">
        <v>3.78</v>
      </c>
    </row>
    <row r="1790" spans="1:5" x14ac:dyDescent="0.25">
      <c r="A1790" s="6">
        <v>34256</v>
      </c>
      <c r="B1790" s="6" t="s">
        <v>1596</v>
      </c>
      <c r="C1790" s="6">
        <v>5</v>
      </c>
      <c r="D1790" s="6">
        <v>126.11</v>
      </c>
      <c r="E1790" s="6">
        <v>5</v>
      </c>
    </row>
    <row r="1791" spans="1:5" x14ac:dyDescent="0.25">
      <c r="A1791" s="6">
        <v>2252</v>
      </c>
      <c r="B1791" s="6" t="s">
        <v>1597</v>
      </c>
      <c r="C1791" s="6">
        <v>4</v>
      </c>
      <c r="D1791" s="6">
        <v>160.34</v>
      </c>
      <c r="E1791" s="6">
        <v>4</v>
      </c>
    </row>
    <row r="1792" spans="1:5" x14ac:dyDescent="0.25">
      <c r="A1792" s="6">
        <v>18838</v>
      </c>
      <c r="B1792" s="6" t="s">
        <v>1598</v>
      </c>
      <c r="C1792" s="6">
        <v>2</v>
      </c>
      <c r="D1792" s="6">
        <v>214.3</v>
      </c>
      <c r="E1792" s="6">
        <v>2</v>
      </c>
    </row>
    <row r="1793" spans="1:5" x14ac:dyDescent="0.25">
      <c r="A1793" s="6">
        <v>37728</v>
      </c>
      <c r="B1793" s="6" t="s">
        <v>1599</v>
      </c>
      <c r="C1793" s="6">
        <v>5</v>
      </c>
      <c r="D1793" s="6">
        <v>128.04</v>
      </c>
      <c r="E1793" s="6">
        <v>5</v>
      </c>
    </row>
    <row r="1794" spans="1:5" x14ac:dyDescent="0.25">
      <c r="A1794" s="6">
        <v>46127</v>
      </c>
      <c r="B1794" s="6" t="s">
        <v>1600</v>
      </c>
      <c r="C1794" s="6">
        <v>5</v>
      </c>
      <c r="D1794" s="6">
        <v>123.9</v>
      </c>
      <c r="E1794" s="6">
        <v>5</v>
      </c>
    </row>
    <row r="1795" spans="1:5" x14ac:dyDescent="0.25">
      <c r="A1795" s="6">
        <v>29993</v>
      </c>
      <c r="B1795" s="6" t="s">
        <v>1601</v>
      </c>
      <c r="C1795" s="6">
        <v>2.5</v>
      </c>
      <c r="D1795" s="6">
        <v>144.86000000000001</v>
      </c>
      <c r="E1795" s="6">
        <v>2.5</v>
      </c>
    </row>
    <row r="1796" spans="1:5" x14ac:dyDescent="0.25">
      <c r="A1796" s="6">
        <v>18836</v>
      </c>
      <c r="B1796" s="6" t="s">
        <v>1602</v>
      </c>
      <c r="C1796" s="6">
        <v>2</v>
      </c>
      <c r="D1796" s="6">
        <v>252.94</v>
      </c>
      <c r="E1796" s="6">
        <v>2</v>
      </c>
    </row>
    <row r="1797" spans="1:5" x14ac:dyDescent="0.25">
      <c r="A1797" s="6">
        <v>37732</v>
      </c>
      <c r="B1797" s="6" t="s">
        <v>1603</v>
      </c>
      <c r="C1797" s="6">
        <v>5</v>
      </c>
      <c r="D1797" s="6">
        <v>124.31</v>
      </c>
      <c r="E1797" s="6">
        <v>5</v>
      </c>
    </row>
    <row r="1798" spans="1:5" x14ac:dyDescent="0.25">
      <c r="A1798" s="6">
        <v>29996</v>
      </c>
      <c r="B1798" s="6" t="s">
        <v>1604</v>
      </c>
      <c r="C1798" s="6">
        <v>4</v>
      </c>
      <c r="D1798" s="6">
        <v>164.18</v>
      </c>
      <c r="E1798" s="6">
        <v>4</v>
      </c>
    </row>
    <row r="1799" spans="1:5" x14ac:dyDescent="0.25">
      <c r="A1799" s="6">
        <v>36933</v>
      </c>
      <c r="B1799" s="6" t="s">
        <v>1605</v>
      </c>
      <c r="C1799" s="6">
        <v>5</v>
      </c>
      <c r="D1799" s="6">
        <v>129.26</v>
      </c>
      <c r="E1799" s="6">
        <v>5</v>
      </c>
    </row>
    <row r="1800" spans="1:5" x14ac:dyDescent="0.25">
      <c r="B1800" s="6" t="s">
        <v>4337</v>
      </c>
    </row>
    <row r="1801" spans="1:5" x14ac:dyDescent="0.25">
      <c r="A1801" s="6">
        <v>100543824</v>
      </c>
      <c r="B1801" s="6" t="s">
        <v>1606</v>
      </c>
      <c r="C1801" s="6">
        <v>18</v>
      </c>
      <c r="D1801" s="6">
        <v>58</v>
      </c>
      <c r="E1801" s="6">
        <v>6</v>
      </c>
    </row>
    <row r="1802" spans="1:5" x14ac:dyDescent="0.25">
      <c r="A1802" s="6">
        <v>100546328</v>
      </c>
      <c r="B1802" s="6" t="s">
        <v>1607</v>
      </c>
      <c r="C1802" s="6">
        <v>18</v>
      </c>
      <c r="D1802" s="6">
        <v>54</v>
      </c>
      <c r="E1802" s="6">
        <v>6</v>
      </c>
    </row>
    <row r="1803" spans="1:5" x14ac:dyDescent="0.25">
      <c r="B1803" s="6" t="s">
        <v>4338</v>
      </c>
    </row>
    <row r="1804" spans="1:5" x14ac:dyDescent="0.25">
      <c r="A1804" s="6">
        <v>35016</v>
      </c>
      <c r="B1804" s="6" t="s">
        <v>1608</v>
      </c>
      <c r="C1804" s="6">
        <v>27</v>
      </c>
      <c r="D1804" s="6">
        <v>34</v>
      </c>
      <c r="E1804" s="6">
        <v>3</v>
      </c>
    </row>
    <row r="1805" spans="1:5" x14ac:dyDescent="0.25">
      <c r="A1805" s="6">
        <f>46169</f>
        <v>46169</v>
      </c>
      <c r="B1805" s="6" t="s">
        <v>1609</v>
      </c>
      <c r="C1805" s="6">
        <v>27</v>
      </c>
      <c r="D1805" s="6">
        <v>34.6</v>
      </c>
      <c r="E1805" s="6">
        <v>3</v>
      </c>
    </row>
    <row r="1806" spans="1:5" x14ac:dyDescent="0.25">
      <c r="A1806" s="6">
        <v>21143</v>
      </c>
      <c r="B1806" s="6" t="s">
        <v>1610</v>
      </c>
      <c r="C1806" s="6">
        <v>15</v>
      </c>
      <c r="D1806" s="6">
        <v>46</v>
      </c>
      <c r="E1806" s="6">
        <v>3</v>
      </c>
    </row>
    <row r="1807" spans="1:5" x14ac:dyDescent="0.25">
      <c r="A1807" s="6">
        <v>32464</v>
      </c>
      <c r="B1807" s="6" t="s">
        <v>1611</v>
      </c>
      <c r="C1807" s="6">
        <v>15</v>
      </c>
      <c r="D1807" s="6">
        <v>41.76</v>
      </c>
      <c r="E1807" s="6">
        <v>3</v>
      </c>
    </row>
    <row r="1808" spans="1:5" x14ac:dyDescent="0.25">
      <c r="A1808" s="6">
        <v>100411579</v>
      </c>
      <c r="B1808" s="6" t="s">
        <v>1612</v>
      </c>
      <c r="C1808" s="6">
        <v>24</v>
      </c>
      <c r="D1808" s="6">
        <v>64.16</v>
      </c>
      <c r="E1808" s="6">
        <v>3</v>
      </c>
    </row>
    <row r="1809" spans="1:5" x14ac:dyDescent="0.25">
      <c r="A1809" s="6">
        <v>32458</v>
      </c>
      <c r="B1809" s="6" t="s">
        <v>1613</v>
      </c>
      <c r="C1809" s="6">
        <v>24</v>
      </c>
      <c r="D1809" s="6">
        <v>26.4</v>
      </c>
      <c r="E1809" s="6">
        <v>3</v>
      </c>
    </row>
    <row r="1810" spans="1:5" x14ac:dyDescent="0.25">
      <c r="A1810" s="6">
        <v>32462</v>
      </c>
      <c r="B1810" s="6" t="s">
        <v>1614</v>
      </c>
      <c r="C1810" s="6">
        <v>15</v>
      </c>
      <c r="D1810" s="6">
        <v>41.2</v>
      </c>
      <c r="E1810" s="6">
        <v>3</v>
      </c>
    </row>
    <row r="1811" spans="1:5" x14ac:dyDescent="0.25">
      <c r="A1811" s="6">
        <v>32457</v>
      </c>
      <c r="B1811" s="6" t="s">
        <v>1615</v>
      </c>
      <c r="C1811" s="6">
        <v>24</v>
      </c>
      <c r="D1811" s="6">
        <v>26.4</v>
      </c>
      <c r="E1811" s="6">
        <v>3</v>
      </c>
    </row>
    <row r="1812" spans="1:5" x14ac:dyDescent="0.25">
      <c r="A1812" s="6">
        <v>34866</v>
      </c>
      <c r="B1812" s="6" t="s">
        <v>1616</v>
      </c>
      <c r="C1812" s="6">
        <v>24</v>
      </c>
      <c r="D1812" s="6">
        <v>36.6</v>
      </c>
      <c r="E1812" s="6">
        <v>3</v>
      </c>
    </row>
    <row r="1813" spans="1:5" x14ac:dyDescent="0.25">
      <c r="A1813" s="6">
        <v>32454</v>
      </c>
      <c r="B1813" s="6" t="s">
        <v>1617</v>
      </c>
      <c r="C1813" s="6">
        <v>24</v>
      </c>
      <c r="D1813" s="6">
        <v>27.6</v>
      </c>
      <c r="E1813" s="6">
        <v>4</v>
      </c>
    </row>
    <row r="1814" spans="1:5" x14ac:dyDescent="0.25">
      <c r="A1814" s="6">
        <v>12361</v>
      </c>
      <c r="B1814" s="6" t="s">
        <v>1618</v>
      </c>
      <c r="C1814" s="6">
        <v>16</v>
      </c>
      <c r="D1814" s="6">
        <v>31.3</v>
      </c>
      <c r="E1814" s="6">
        <v>4</v>
      </c>
    </row>
    <row r="1815" spans="1:5" x14ac:dyDescent="0.25">
      <c r="B1815" s="6" t="s">
        <v>1777</v>
      </c>
    </row>
    <row r="1816" spans="1:5" x14ac:dyDescent="0.25">
      <c r="A1816" s="6">
        <v>31484</v>
      </c>
      <c r="B1816" s="6" t="s">
        <v>1619</v>
      </c>
      <c r="C1816" s="6">
        <v>4.2</v>
      </c>
      <c r="D1816" s="6">
        <v>150</v>
      </c>
      <c r="E1816" s="6">
        <v>4.2</v>
      </c>
    </row>
    <row r="1817" spans="1:5" x14ac:dyDescent="0.25">
      <c r="B1817" s="6" t="s">
        <v>4339</v>
      </c>
    </row>
    <row r="1818" spans="1:5" x14ac:dyDescent="0.25">
      <c r="A1818" s="6">
        <v>100484452</v>
      </c>
      <c r="B1818" s="6" t="s">
        <v>1620</v>
      </c>
      <c r="C1818" s="6">
        <v>12</v>
      </c>
      <c r="D1818" s="6">
        <v>105.5</v>
      </c>
      <c r="E1818" s="6">
        <v>3</v>
      </c>
    </row>
    <row r="1819" spans="1:5" x14ac:dyDescent="0.25">
      <c r="A1819" s="6">
        <v>100554342</v>
      </c>
      <c r="B1819" s="6" t="s">
        <v>1621</v>
      </c>
      <c r="C1819" s="6">
        <v>12</v>
      </c>
      <c r="D1819" s="6">
        <v>105.5</v>
      </c>
      <c r="E1819" s="6">
        <v>2</v>
      </c>
    </row>
    <row r="1820" spans="1:5" x14ac:dyDescent="0.25">
      <c r="A1820" s="6">
        <v>100484461</v>
      </c>
      <c r="B1820" s="6" t="s">
        <v>1622</v>
      </c>
      <c r="C1820" s="6">
        <v>28</v>
      </c>
      <c r="D1820" s="6">
        <v>49.69</v>
      </c>
      <c r="E1820" s="6">
        <v>3</v>
      </c>
    </row>
    <row r="1821" spans="1:5" x14ac:dyDescent="0.25">
      <c r="A1821" s="6">
        <v>100543406</v>
      </c>
      <c r="B1821" s="6" t="s">
        <v>1623</v>
      </c>
      <c r="C1821" s="6">
        <v>12</v>
      </c>
      <c r="D1821" s="6">
        <v>17.940000000000001</v>
      </c>
      <c r="E1821" s="6">
        <v>6</v>
      </c>
    </row>
    <row r="1822" spans="1:5" x14ac:dyDescent="0.25">
      <c r="A1822" s="6">
        <v>26660</v>
      </c>
      <c r="B1822" s="6" t="s">
        <v>1624</v>
      </c>
      <c r="C1822" s="6">
        <v>24</v>
      </c>
      <c r="D1822" s="6">
        <v>54.32</v>
      </c>
      <c r="E1822" s="6">
        <v>4</v>
      </c>
    </row>
    <row r="1823" spans="1:5" x14ac:dyDescent="0.25">
      <c r="A1823" s="6">
        <v>12916</v>
      </c>
      <c r="B1823" s="6" t="s">
        <v>1625</v>
      </c>
      <c r="C1823" s="6">
        <v>24</v>
      </c>
      <c r="D1823" s="6">
        <v>54.32</v>
      </c>
      <c r="E1823" s="6">
        <v>4</v>
      </c>
    </row>
    <row r="1824" spans="1:5" x14ac:dyDescent="0.25">
      <c r="A1824" s="6">
        <v>100566634</v>
      </c>
      <c r="B1824" s="6" t="s">
        <v>1626</v>
      </c>
      <c r="C1824" s="6">
        <v>16</v>
      </c>
      <c r="D1824" s="6">
        <v>126.73</v>
      </c>
      <c r="E1824" s="6">
        <v>16</v>
      </c>
    </row>
    <row r="1825" spans="1:5" x14ac:dyDescent="0.25">
      <c r="A1825" s="6">
        <v>100566773</v>
      </c>
      <c r="B1825" s="6" t="s">
        <v>1627</v>
      </c>
      <c r="C1825" s="6">
        <v>24</v>
      </c>
      <c r="D1825" s="6">
        <v>98.38</v>
      </c>
      <c r="E1825" s="6">
        <v>24</v>
      </c>
    </row>
    <row r="1826" spans="1:5" x14ac:dyDescent="0.25">
      <c r="A1826" s="6">
        <v>100549171</v>
      </c>
      <c r="B1826" s="6" t="s">
        <v>1628</v>
      </c>
      <c r="C1826" s="6">
        <v>21</v>
      </c>
      <c r="D1826" s="6">
        <v>68.22</v>
      </c>
      <c r="E1826" s="6">
        <v>21</v>
      </c>
    </row>
    <row r="1827" spans="1:5" x14ac:dyDescent="0.25">
      <c r="A1827" s="6">
        <v>100549170</v>
      </c>
      <c r="B1827" s="6" t="s">
        <v>1629</v>
      </c>
      <c r="C1827" s="6">
        <v>21</v>
      </c>
      <c r="D1827" s="6">
        <v>68.22</v>
      </c>
      <c r="E1827" s="6">
        <v>21</v>
      </c>
    </row>
    <row r="1828" spans="1:5" x14ac:dyDescent="0.25">
      <c r="B1828" s="6" t="s">
        <v>4340</v>
      </c>
    </row>
    <row r="1829" spans="1:5" x14ac:dyDescent="0.25">
      <c r="A1829" s="6">
        <v>30225</v>
      </c>
      <c r="B1829" s="6" t="s">
        <v>1630</v>
      </c>
      <c r="C1829" s="6">
        <v>1</v>
      </c>
      <c r="D1829" s="6">
        <v>247.6</v>
      </c>
      <c r="E1829" s="6">
        <v>1</v>
      </c>
    </row>
    <row r="1830" spans="1:5" x14ac:dyDescent="0.25">
      <c r="A1830" s="6">
        <v>16296</v>
      </c>
      <c r="B1830" s="6" t="s">
        <v>1631</v>
      </c>
      <c r="C1830" s="6">
        <v>8</v>
      </c>
      <c r="D1830" s="6">
        <v>38.74</v>
      </c>
      <c r="E1830" s="6">
        <v>4</v>
      </c>
    </row>
    <row r="1831" spans="1:5" x14ac:dyDescent="0.25">
      <c r="A1831" s="6">
        <v>16297</v>
      </c>
      <c r="B1831" s="6" t="s">
        <v>1632</v>
      </c>
      <c r="C1831" s="6">
        <v>8</v>
      </c>
      <c r="D1831" s="6">
        <v>38.74</v>
      </c>
      <c r="E1831" s="6">
        <v>4</v>
      </c>
    </row>
    <row r="1832" spans="1:5" x14ac:dyDescent="0.25">
      <c r="A1832" s="6">
        <v>16299</v>
      </c>
      <c r="B1832" s="6" t="s">
        <v>1633</v>
      </c>
      <c r="C1832" s="6">
        <v>8</v>
      </c>
      <c r="D1832" s="6">
        <v>39.6</v>
      </c>
      <c r="E1832" s="6">
        <v>8</v>
      </c>
    </row>
    <row r="1833" spans="1:5" x14ac:dyDescent="0.25">
      <c r="A1833" s="6">
        <v>100543886</v>
      </c>
      <c r="B1833" s="6" t="s">
        <v>1634</v>
      </c>
      <c r="C1833" s="6">
        <v>14</v>
      </c>
      <c r="D1833" s="6">
        <v>22.43</v>
      </c>
      <c r="E1833" s="6">
        <v>7</v>
      </c>
    </row>
    <row r="1834" spans="1:5" x14ac:dyDescent="0.25">
      <c r="A1834" s="6">
        <v>100543885</v>
      </c>
      <c r="B1834" s="6" t="s">
        <v>1635</v>
      </c>
      <c r="C1834" s="6">
        <v>24</v>
      </c>
      <c r="D1834" s="6">
        <v>14.91</v>
      </c>
      <c r="E1834" s="6">
        <v>4</v>
      </c>
    </row>
    <row r="1835" spans="1:5" x14ac:dyDescent="0.25">
      <c r="A1835" s="6">
        <v>2550</v>
      </c>
      <c r="B1835" s="6" t="s">
        <v>1636</v>
      </c>
      <c r="C1835" s="6">
        <v>24</v>
      </c>
      <c r="D1835" s="6">
        <v>19.809999999999999</v>
      </c>
      <c r="E1835" s="6">
        <v>6</v>
      </c>
    </row>
    <row r="1836" spans="1:5" x14ac:dyDescent="0.25">
      <c r="A1836" s="6">
        <v>100550383</v>
      </c>
      <c r="B1836" s="6" t="s">
        <v>1637</v>
      </c>
      <c r="C1836" s="6">
        <v>8</v>
      </c>
      <c r="D1836" s="6">
        <v>37.200000000000003</v>
      </c>
      <c r="E1836" s="6">
        <v>4</v>
      </c>
    </row>
    <row r="1837" spans="1:5" x14ac:dyDescent="0.25">
      <c r="A1837" s="6">
        <v>100566001</v>
      </c>
      <c r="B1837" s="6" t="s">
        <v>1638</v>
      </c>
      <c r="C1837" s="6">
        <v>12</v>
      </c>
      <c r="D1837" s="6">
        <v>34.799999999999997</v>
      </c>
      <c r="E1837" s="6">
        <v>12</v>
      </c>
    </row>
    <row r="1838" spans="1:5" x14ac:dyDescent="0.25">
      <c r="A1838" s="6">
        <v>51770</v>
      </c>
      <c r="B1838" s="6" t="s">
        <v>1639</v>
      </c>
      <c r="C1838" s="6">
        <v>20</v>
      </c>
      <c r="D1838" s="6">
        <v>21.6</v>
      </c>
      <c r="E1838" s="6">
        <v>5</v>
      </c>
    </row>
    <row r="1839" spans="1:5" x14ac:dyDescent="0.25">
      <c r="A1839" s="6">
        <v>46111</v>
      </c>
      <c r="B1839" s="6" t="s">
        <v>1640</v>
      </c>
      <c r="C1839" s="6">
        <v>20</v>
      </c>
      <c r="D1839" s="6">
        <v>22.5</v>
      </c>
      <c r="E1839" s="6">
        <v>5</v>
      </c>
    </row>
    <row r="1840" spans="1:5" x14ac:dyDescent="0.25">
      <c r="A1840" s="6">
        <v>8670</v>
      </c>
      <c r="B1840" s="6" t="s">
        <v>1641</v>
      </c>
      <c r="C1840" s="6">
        <v>24</v>
      </c>
      <c r="D1840" s="6">
        <v>31.2</v>
      </c>
      <c r="E1840" s="6">
        <v>6</v>
      </c>
    </row>
    <row r="1841" spans="1:5" x14ac:dyDescent="0.25">
      <c r="A1841" s="6">
        <v>8672</v>
      </c>
      <c r="B1841" s="6" t="s">
        <v>1642</v>
      </c>
      <c r="C1841" s="6">
        <v>24</v>
      </c>
      <c r="D1841" s="6">
        <v>32.5</v>
      </c>
      <c r="E1841" s="6">
        <v>3</v>
      </c>
    </row>
    <row r="1842" spans="1:5" x14ac:dyDescent="0.25">
      <c r="A1842" s="6">
        <v>16291</v>
      </c>
      <c r="B1842" s="6" t="s">
        <v>1643</v>
      </c>
      <c r="C1842" s="6">
        <v>12</v>
      </c>
      <c r="D1842" s="6">
        <v>30</v>
      </c>
      <c r="E1842" s="6">
        <v>3</v>
      </c>
    </row>
    <row r="1843" spans="1:5" x14ac:dyDescent="0.25">
      <c r="B1843" s="6" t="s">
        <v>4341</v>
      </c>
    </row>
    <row r="1844" spans="1:5" x14ac:dyDescent="0.25">
      <c r="A1844" s="6">
        <v>100551030</v>
      </c>
      <c r="B1844" s="6" t="s">
        <v>1644</v>
      </c>
      <c r="C1844" s="6">
        <v>36</v>
      </c>
      <c r="D1844" s="6">
        <v>10.199999999999999</v>
      </c>
      <c r="E1844" s="6">
        <v>36</v>
      </c>
    </row>
    <row r="1845" spans="1:5" x14ac:dyDescent="0.25">
      <c r="B1845" s="6" t="s">
        <v>4342</v>
      </c>
    </row>
    <row r="1846" spans="1:5" x14ac:dyDescent="0.25">
      <c r="A1846" s="6">
        <v>100546957</v>
      </c>
      <c r="B1846" s="6" t="s">
        <v>1645</v>
      </c>
      <c r="C1846" s="6">
        <v>9</v>
      </c>
      <c r="D1846" s="6">
        <v>52.9</v>
      </c>
      <c r="E1846" s="6">
        <v>5</v>
      </c>
    </row>
    <row r="1847" spans="1:5" x14ac:dyDescent="0.25">
      <c r="A1847" s="6">
        <f>100523474</f>
        <v>100523474</v>
      </c>
      <c r="B1847" s="6" t="s">
        <v>1646</v>
      </c>
      <c r="C1847" s="6">
        <v>18</v>
      </c>
      <c r="D1847" s="6">
        <v>50.92</v>
      </c>
      <c r="E1847" s="6">
        <v>3</v>
      </c>
    </row>
    <row r="1848" spans="1:5" x14ac:dyDescent="0.25">
      <c r="A1848" s="6">
        <v>100565754</v>
      </c>
      <c r="B1848" s="6" t="s">
        <v>1647</v>
      </c>
      <c r="C1848" s="6">
        <v>16</v>
      </c>
      <c r="D1848" s="6">
        <v>71.099999999999994</v>
      </c>
      <c r="E1848" s="6">
        <v>4</v>
      </c>
    </row>
    <row r="1849" spans="1:5" x14ac:dyDescent="0.25">
      <c r="A1849" s="6">
        <v>100554107</v>
      </c>
      <c r="B1849" s="6" t="s">
        <v>1648</v>
      </c>
      <c r="C1849" s="6">
        <v>18</v>
      </c>
      <c r="D1849" s="6">
        <v>67.900000000000006</v>
      </c>
      <c r="E1849" s="6">
        <v>6</v>
      </c>
    </row>
    <row r="1850" spans="1:5" x14ac:dyDescent="0.25">
      <c r="A1850" s="6">
        <v>100546956</v>
      </c>
      <c r="B1850" s="6" t="s">
        <v>1649</v>
      </c>
      <c r="C1850" s="6">
        <v>12</v>
      </c>
      <c r="D1850" s="6">
        <v>42.9</v>
      </c>
      <c r="E1850" s="6">
        <v>6</v>
      </c>
    </row>
    <row r="1851" spans="1:5" x14ac:dyDescent="0.25">
      <c r="A1851" s="6">
        <v>100565762</v>
      </c>
      <c r="B1851" s="6" t="s">
        <v>1650</v>
      </c>
      <c r="C1851" s="6">
        <v>14</v>
      </c>
      <c r="D1851" s="6">
        <v>51</v>
      </c>
      <c r="E1851" s="6">
        <v>7</v>
      </c>
    </row>
    <row r="1852" spans="1:5" x14ac:dyDescent="0.25">
      <c r="A1852" s="6">
        <f>100523482</f>
        <v>100523482</v>
      </c>
      <c r="B1852" s="6" t="s">
        <v>1651</v>
      </c>
      <c r="C1852" s="6">
        <v>14</v>
      </c>
      <c r="D1852" s="6">
        <v>60.5</v>
      </c>
      <c r="E1852" s="6">
        <v>2</v>
      </c>
    </row>
    <row r="1853" spans="1:5" x14ac:dyDescent="0.25">
      <c r="B1853" s="6" t="s">
        <v>4343</v>
      </c>
    </row>
    <row r="1854" spans="1:5" x14ac:dyDescent="0.25">
      <c r="A1854" s="6">
        <v>100547489</v>
      </c>
      <c r="B1854" s="6" t="s">
        <v>1652</v>
      </c>
      <c r="C1854" s="6">
        <v>6</v>
      </c>
      <c r="D1854" s="6">
        <v>132.09</v>
      </c>
      <c r="E1854" s="6">
        <v>2</v>
      </c>
    </row>
    <row r="1855" spans="1:5" x14ac:dyDescent="0.25">
      <c r="B1855" s="6" t="s">
        <v>4344</v>
      </c>
    </row>
    <row r="1856" spans="1:5" x14ac:dyDescent="0.25">
      <c r="A1856" s="6">
        <v>100565746</v>
      </c>
      <c r="B1856" s="6" t="s">
        <v>1653</v>
      </c>
      <c r="C1856" s="6">
        <v>18</v>
      </c>
      <c r="D1856" s="6">
        <v>59.9</v>
      </c>
      <c r="E1856" s="6">
        <v>6</v>
      </c>
    </row>
    <row r="1857" spans="1:5" x14ac:dyDescent="0.25">
      <c r="A1857" s="6">
        <v>100499152</v>
      </c>
      <c r="B1857" s="6" t="s">
        <v>1654</v>
      </c>
      <c r="C1857" s="6">
        <v>24</v>
      </c>
      <c r="D1857" s="6">
        <v>54.32</v>
      </c>
      <c r="E1857" s="6">
        <v>4</v>
      </c>
    </row>
    <row r="1858" spans="1:5" x14ac:dyDescent="0.25">
      <c r="A1858" s="6">
        <v>100550460</v>
      </c>
      <c r="B1858" s="6" t="s">
        <v>1655</v>
      </c>
      <c r="C1858" s="6">
        <v>12</v>
      </c>
      <c r="D1858" s="6">
        <v>146.71</v>
      </c>
      <c r="E1858" s="6">
        <v>2</v>
      </c>
    </row>
    <row r="1859" spans="1:5" x14ac:dyDescent="0.25">
      <c r="A1859" s="6">
        <v>100550461</v>
      </c>
      <c r="B1859" s="6" t="s">
        <v>1656</v>
      </c>
      <c r="C1859" s="6">
        <v>12</v>
      </c>
      <c r="D1859" s="6">
        <v>127.64</v>
      </c>
      <c r="E1859" s="6">
        <v>2</v>
      </c>
    </row>
    <row r="1860" spans="1:5" x14ac:dyDescent="0.25">
      <c r="A1860" s="6">
        <v>100548986</v>
      </c>
      <c r="B1860" s="6" t="s">
        <v>1657</v>
      </c>
      <c r="C1860" s="6">
        <v>18</v>
      </c>
      <c r="D1860" s="6">
        <v>52.2</v>
      </c>
      <c r="E1860" s="6">
        <v>18</v>
      </c>
    </row>
    <row r="1861" spans="1:5" x14ac:dyDescent="0.25">
      <c r="B1861" s="6" t="s">
        <v>4345</v>
      </c>
    </row>
    <row r="1862" spans="1:5" x14ac:dyDescent="0.25">
      <c r="A1862" s="6">
        <v>100522973</v>
      </c>
      <c r="B1862" s="6" t="s">
        <v>1658</v>
      </c>
      <c r="C1862" s="6">
        <v>12</v>
      </c>
      <c r="D1862" s="6">
        <v>69.430000000000007</v>
      </c>
      <c r="E1862" s="6">
        <v>4</v>
      </c>
    </row>
    <row r="1863" spans="1:5" x14ac:dyDescent="0.25">
      <c r="B1863" s="6" t="s">
        <v>4346</v>
      </c>
    </row>
    <row r="1864" spans="1:5" x14ac:dyDescent="0.25">
      <c r="A1864" s="6">
        <v>59576</v>
      </c>
      <c r="B1864" s="6" t="s">
        <v>1659</v>
      </c>
      <c r="C1864" s="6">
        <v>3</v>
      </c>
      <c r="D1864" s="6">
        <v>105.15</v>
      </c>
      <c r="E1864" s="6">
        <v>3</v>
      </c>
    </row>
    <row r="1865" spans="1:5" x14ac:dyDescent="0.25">
      <c r="A1865" s="6">
        <v>48655</v>
      </c>
      <c r="B1865" s="6" t="s">
        <v>1660</v>
      </c>
      <c r="C1865" s="6">
        <v>3</v>
      </c>
      <c r="D1865" s="6">
        <v>113.69</v>
      </c>
      <c r="E1865" s="6">
        <v>3</v>
      </c>
    </row>
    <row r="1866" spans="1:5" x14ac:dyDescent="0.25">
      <c r="A1866" s="6">
        <v>100509699</v>
      </c>
      <c r="B1866" s="6" t="s">
        <v>1661</v>
      </c>
      <c r="C1866" s="6">
        <v>9</v>
      </c>
      <c r="D1866" s="6">
        <v>71.91</v>
      </c>
      <c r="E1866" s="6">
        <v>9</v>
      </c>
    </row>
    <row r="1867" spans="1:5" x14ac:dyDescent="0.25">
      <c r="A1867" s="6">
        <v>48746</v>
      </c>
      <c r="B1867" s="6" t="s">
        <v>1662</v>
      </c>
      <c r="C1867" s="6">
        <v>3</v>
      </c>
      <c r="D1867" s="6">
        <v>151.30000000000001</v>
      </c>
      <c r="E1867" s="6">
        <v>3</v>
      </c>
    </row>
    <row r="1868" spans="1:5" x14ac:dyDescent="0.25">
      <c r="A1868" s="6">
        <v>42797</v>
      </c>
      <c r="B1868" s="6" t="s">
        <v>1663</v>
      </c>
      <c r="C1868" s="6">
        <v>3</v>
      </c>
      <c r="D1868" s="6">
        <v>151.30000000000001</v>
      </c>
      <c r="E1868" s="6">
        <v>3</v>
      </c>
    </row>
    <row r="1869" spans="1:5" x14ac:dyDescent="0.25">
      <c r="A1869" s="6">
        <v>60973</v>
      </c>
      <c r="B1869" s="6" t="s">
        <v>1664</v>
      </c>
      <c r="C1869" s="6">
        <v>3</v>
      </c>
      <c r="D1869" s="6">
        <v>122.08</v>
      </c>
      <c r="E1869" s="6">
        <v>3</v>
      </c>
    </row>
    <row r="1870" spans="1:5" x14ac:dyDescent="0.25">
      <c r="A1870" s="6">
        <v>52664</v>
      </c>
      <c r="B1870" s="6" t="s">
        <v>1665</v>
      </c>
      <c r="C1870" s="6">
        <v>3.5</v>
      </c>
      <c r="D1870" s="6">
        <v>129.49</v>
      </c>
      <c r="E1870" s="6">
        <v>3.5</v>
      </c>
    </row>
    <row r="1871" spans="1:5" x14ac:dyDescent="0.25">
      <c r="A1871" s="6">
        <v>100448380</v>
      </c>
      <c r="B1871" s="6" t="s">
        <v>1666</v>
      </c>
      <c r="C1871" s="6">
        <v>14</v>
      </c>
      <c r="D1871" s="6">
        <v>46</v>
      </c>
      <c r="E1871" s="6">
        <v>2</v>
      </c>
    </row>
    <row r="1872" spans="1:5" x14ac:dyDescent="0.25">
      <c r="A1872" s="6">
        <v>2485</v>
      </c>
      <c r="B1872" s="6" t="s">
        <v>1667</v>
      </c>
      <c r="C1872" s="6">
        <v>12</v>
      </c>
      <c r="D1872" s="6">
        <v>55.96</v>
      </c>
      <c r="E1872" s="6">
        <v>3</v>
      </c>
    </row>
    <row r="1873" spans="1:5" x14ac:dyDescent="0.25">
      <c r="B1873" s="6" t="s">
        <v>4347</v>
      </c>
    </row>
    <row r="1874" spans="1:5" x14ac:dyDescent="0.25">
      <c r="A1874" s="6">
        <v>100546502</v>
      </c>
      <c r="B1874" s="6" t="s">
        <v>1668</v>
      </c>
      <c r="C1874" s="6">
        <v>6</v>
      </c>
      <c r="D1874" s="6">
        <v>85</v>
      </c>
      <c r="E1874" s="6">
        <v>3</v>
      </c>
    </row>
    <row r="1875" spans="1:5" x14ac:dyDescent="0.25">
      <c r="A1875" s="6">
        <v>100491134</v>
      </c>
      <c r="B1875" s="6" t="s">
        <v>1669</v>
      </c>
      <c r="C1875" s="6">
        <v>6</v>
      </c>
      <c r="D1875" s="6">
        <v>85</v>
      </c>
      <c r="E1875" s="6">
        <v>3</v>
      </c>
    </row>
    <row r="1876" spans="1:5" x14ac:dyDescent="0.25">
      <c r="B1876" s="6" t="s">
        <v>4348</v>
      </c>
    </row>
    <row r="1877" spans="1:5" x14ac:dyDescent="0.25">
      <c r="A1877" s="6">
        <v>12167</v>
      </c>
      <c r="B1877" s="6" t="s">
        <v>1670</v>
      </c>
      <c r="C1877" s="6">
        <v>6</v>
      </c>
      <c r="D1877" s="6">
        <v>64.680000000000007</v>
      </c>
      <c r="E1877" s="6">
        <v>6</v>
      </c>
    </row>
    <row r="1878" spans="1:5" x14ac:dyDescent="0.25">
      <c r="A1878" s="6">
        <v>11757</v>
      </c>
      <c r="B1878" s="6" t="s">
        <v>1671</v>
      </c>
      <c r="C1878" s="6">
        <v>6</v>
      </c>
      <c r="D1878" s="6">
        <v>63.46</v>
      </c>
      <c r="E1878" s="6">
        <v>6</v>
      </c>
    </row>
    <row r="1879" spans="1:5" x14ac:dyDescent="0.25">
      <c r="A1879" s="6">
        <v>28718</v>
      </c>
      <c r="B1879" s="6" t="s">
        <v>1672</v>
      </c>
      <c r="C1879" s="6">
        <v>6</v>
      </c>
      <c r="D1879" s="6">
        <v>63.46</v>
      </c>
      <c r="E1879" s="6">
        <v>6</v>
      </c>
    </row>
    <row r="1880" spans="1:5" x14ac:dyDescent="0.25">
      <c r="A1880" s="6">
        <v>10747</v>
      </c>
      <c r="B1880" s="6" t="s">
        <v>1673</v>
      </c>
      <c r="C1880" s="6">
        <v>6.5</v>
      </c>
      <c r="D1880" s="6">
        <v>63.46</v>
      </c>
      <c r="E1880" s="6">
        <v>6.5</v>
      </c>
    </row>
    <row r="1881" spans="1:5" x14ac:dyDescent="0.25">
      <c r="B1881" s="6" t="s">
        <v>4349</v>
      </c>
    </row>
    <row r="1882" spans="1:5" x14ac:dyDescent="0.25">
      <c r="A1882" s="6">
        <v>38468</v>
      </c>
      <c r="B1882" s="6" t="s">
        <v>1674</v>
      </c>
      <c r="C1882" s="6">
        <v>2</v>
      </c>
      <c r="D1882" s="6">
        <v>94.8</v>
      </c>
      <c r="E1882" s="6">
        <v>2</v>
      </c>
    </row>
    <row r="1883" spans="1:5" x14ac:dyDescent="0.25">
      <c r="B1883" s="6" t="s">
        <v>4350</v>
      </c>
    </row>
    <row r="1884" spans="1:5" x14ac:dyDescent="0.25">
      <c r="A1884" s="6">
        <v>21512</v>
      </c>
      <c r="B1884" s="6" t="s">
        <v>1675</v>
      </c>
      <c r="C1884" s="6">
        <v>3.5</v>
      </c>
      <c r="D1884" s="6">
        <v>72.069999999999993</v>
      </c>
      <c r="E1884" s="6">
        <v>3.5</v>
      </c>
    </row>
    <row r="1885" spans="1:5" x14ac:dyDescent="0.25">
      <c r="A1885" s="6">
        <v>55478</v>
      </c>
      <c r="B1885" s="6" t="s">
        <v>1676</v>
      </c>
      <c r="C1885" s="6">
        <v>4</v>
      </c>
      <c r="D1885" s="6">
        <v>78</v>
      </c>
      <c r="E1885" s="6">
        <v>4</v>
      </c>
    </row>
    <row r="1886" spans="1:5" x14ac:dyDescent="0.25">
      <c r="A1886" s="6">
        <v>42466</v>
      </c>
      <c r="B1886" s="6" t="s">
        <v>1677</v>
      </c>
      <c r="C1886" s="6">
        <v>4.5</v>
      </c>
      <c r="D1886" s="6">
        <v>78.75</v>
      </c>
      <c r="E1886" s="6">
        <v>4.5</v>
      </c>
    </row>
    <row r="1887" spans="1:5" x14ac:dyDescent="0.25">
      <c r="A1887" s="6">
        <v>6896</v>
      </c>
      <c r="B1887" s="6" t="s">
        <v>1678</v>
      </c>
      <c r="C1887" s="6">
        <v>3</v>
      </c>
      <c r="D1887" s="6">
        <v>120</v>
      </c>
      <c r="E1887" s="6">
        <v>3</v>
      </c>
    </row>
    <row r="1888" spans="1:5" x14ac:dyDescent="0.25">
      <c r="A1888" s="6">
        <v>46872</v>
      </c>
      <c r="B1888" s="6" t="s">
        <v>1679</v>
      </c>
      <c r="C1888" s="6">
        <v>5</v>
      </c>
      <c r="D1888" s="6">
        <v>78</v>
      </c>
      <c r="E1888" s="6">
        <v>5</v>
      </c>
    </row>
    <row r="1889" spans="1:5" x14ac:dyDescent="0.25">
      <c r="A1889" s="6">
        <v>14155</v>
      </c>
      <c r="B1889" s="6" t="s">
        <v>1680</v>
      </c>
      <c r="C1889" s="6">
        <v>4</v>
      </c>
      <c r="D1889" s="6">
        <v>80.400000000000006</v>
      </c>
      <c r="E1889" s="6">
        <v>4</v>
      </c>
    </row>
    <row r="1890" spans="1:5" x14ac:dyDescent="0.25">
      <c r="A1890" s="6">
        <v>52032</v>
      </c>
      <c r="B1890" s="6" t="s">
        <v>1681</v>
      </c>
      <c r="C1890" s="6">
        <v>3</v>
      </c>
      <c r="D1890" s="6">
        <v>86.28</v>
      </c>
      <c r="E1890" s="6">
        <v>3</v>
      </c>
    </row>
    <row r="1891" spans="1:5" x14ac:dyDescent="0.25">
      <c r="A1891" s="6">
        <v>100540522</v>
      </c>
      <c r="B1891" s="6" t="s">
        <v>1682</v>
      </c>
      <c r="C1891" s="6">
        <v>16</v>
      </c>
      <c r="D1891" s="6">
        <v>18.21</v>
      </c>
      <c r="E1891" s="6">
        <v>8</v>
      </c>
    </row>
    <row r="1892" spans="1:5" x14ac:dyDescent="0.25">
      <c r="A1892" s="6">
        <v>100540531</v>
      </c>
      <c r="B1892" s="6" t="s">
        <v>1683</v>
      </c>
      <c r="C1892" s="6">
        <v>16</v>
      </c>
      <c r="D1892" s="6">
        <v>19.13</v>
      </c>
      <c r="E1892" s="6">
        <v>8</v>
      </c>
    </row>
    <row r="1893" spans="1:5" x14ac:dyDescent="0.25">
      <c r="A1893" s="6">
        <v>38010</v>
      </c>
      <c r="B1893" s="6" t="s">
        <v>1684</v>
      </c>
      <c r="C1893" s="6">
        <v>3.5</v>
      </c>
      <c r="D1893" s="6">
        <v>87.5</v>
      </c>
      <c r="E1893" s="6">
        <v>3.5</v>
      </c>
    </row>
    <row r="1894" spans="1:5" x14ac:dyDescent="0.25">
      <c r="A1894" s="6">
        <v>14387</v>
      </c>
      <c r="B1894" s="6" t="s">
        <v>1685</v>
      </c>
      <c r="C1894" s="6">
        <v>4.5</v>
      </c>
      <c r="D1894" s="6">
        <v>103.75</v>
      </c>
      <c r="E1894" s="6">
        <v>4.5</v>
      </c>
    </row>
    <row r="1895" spans="1:5" x14ac:dyDescent="0.25">
      <c r="A1895" s="6">
        <v>35011</v>
      </c>
      <c r="B1895" s="6" t="s">
        <v>1686</v>
      </c>
      <c r="C1895" s="6">
        <v>4.5</v>
      </c>
      <c r="D1895" s="6">
        <v>79.2</v>
      </c>
      <c r="E1895" s="6">
        <v>4.5</v>
      </c>
    </row>
    <row r="1896" spans="1:5" x14ac:dyDescent="0.25">
      <c r="A1896" s="6">
        <v>38879</v>
      </c>
      <c r="B1896" s="6" t="s">
        <v>1687</v>
      </c>
      <c r="C1896" s="6">
        <v>4.5</v>
      </c>
      <c r="D1896" s="6">
        <v>143.75</v>
      </c>
      <c r="E1896" s="6">
        <v>4.5</v>
      </c>
    </row>
    <row r="1897" spans="1:5" x14ac:dyDescent="0.25">
      <c r="A1897" s="6">
        <v>40747</v>
      </c>
      <c r="B1897" s="6" t="s">
        <v>1688</v>
      </c>
      <c r="C1897" s="6">
        <v>5</v>
      </c>
      <c r="D1897" s="6">
        <v>86.25</v>
      </c>
      <c r="E1897" s="6">
        <v>5</v>
      </c>
    </row>
    <row r="1898" spans="1:5" x14ac:dyDescent="0.25">
      <c r="B1898" s="6" t="s">
        <v>4351</v>
      </c>
    </row>
    <row r="1899" spans="1:5" x14ac:dyDescent="0.25">
      <c r="A1899" s="6">
        <v>21576</v>
      </c>
      <c r="B1899" s="6" t="s">
        <v>1689</v>
      </c>
      <c r="C1899" s="6">
        <v>5</v>
      </c>
      <c r="D1899" s="6">
        <v>94.81</v>
      </c>
      <c r="E1899" s="6">
        <v>5</v>
      </c>
    </row>
    <row r="1900" spans="1:5" x14ac:dyDescent="0.25">
      <c r="A1900" s="6">
        <v>21647</v>
      </c>
      <c r="B1900" s="6" t="s">
        <v>1690</v>
      </c>
      <c r="C1900" s="6">
        <v>16</v>
      </c>
      <c r="D1900" s="6">
        <v>33.340000000000003</v>
      </c>
      <c r="E1900" s="6">
        <v>4</v>
      </c>
    </row>
    <row r="1901" spans="1:5" x14ac:dyDescent="0.25">
      <c r="A1901" s="6">
        <v>27251</v>
      </c>
      <c r="B1901" s="6" t="s">
        <v>1691</v>
      </c>
      <c r="C1901" s="6">
        <v>5</v>
      </c>
      <c r="D1901" s="6">
        <v>121.2</v>
      </c>
      <c r="E1901" s="6">
        <v>5</v>
      </c>
    </row>
    <row r="1902" spans="1:5" x14ac:dyDescent="0.25">
      <c r="A1902" s="6">
        <v>21653</v>
      </c>
      <c r="B1902" s="6" t="s">
        <v>1692</v>
      </c>
      <c r="C1902" s="6">
        <v>18</v>
      </c>
      <c r="D1902" s="6">
        <v>37.58</v>
      </c>
      <c r="E1902" s="6">
        <v>3</v>
      </c>
    </row>
    <row r="1903" spans="1:5" x14ac:dyDescent="0.25">
      <c r="A1903" s="6">
        <v>21630</v>
      </c>
      <c r="B1903" s="6" t="s">
        <v>1693</v>
      </c>
      <c r="C1903" s="6">
        <v>2.5</v>
      </c>
      <c r="D1903" s="6">
        <v>227.74</v>
      </c>
      <c r="E1903" s="6">
        <v>2.5</v>
      </c>
    </row>
    <row r="1904" spans="1:5" x14ac:dyDescent="0.25">
      <c r="A1904" s="6">
        <v>21581</v>
      </c>
      <c r="B1904" s="6" t="s">
        <v>1694</v>
      </c>
      <c r="C1904" s="6">
        <v>3.5</v>
      </c>
      <c r="D1904" s="6">
        <v>144.01</v>
      </c>
      <c r="E1904" s="6">
        <v>3.5</v>
      </c>
    </row>
    <row r="1905" spans="1:5" x14ac:dyDescent="0.25">
      <c r="A1905" s="6">
        <v>21568</v>
      </c>
      <c r="B1905" s="6" t="s">
        <v>1695</v>
      </c>
      <c r="C1905" s="6">
        <v>5</v>
      </c>
      <c r="D1905" s="6">
        <v>146.04</v>
      </c>
      <c r="E1905" s="6">
        <v>5</v>
      </c>
    </row>
    <row r="1906" spans="1:5" x14ac:dyDescent="0.25">
      <c r="A1906" s="6">
        <v>21572</v>
      </c>
      <c r="B1906" s="6" t="s">
        <v>1696</v>
      </c>
      <c r="C1906" s="6">
        <v>5</v>
      </c>
      <c r="D1906" s="6">
        <v>92.85</v>
      </c>
      <c r="E1906" s="6">
        <v>5</v>
      </c>
    </row>
    <row r="1907" spans="1:5" x14ac:dyDescent="0.25">
      <c r="A1907" s="6">
        <v>21573</v>
      </c>
      <c r="B1907" s="6" t="s">
        <v>1697</v>
      </c>
      <c r="C1907" s="6">
        <v>5</v>
      </c>
      <c r="D1907" s="6">
        <v>93.45</v>
      </c>
      <c r="E1907" s="6">
        <v>5</v>
      </c>
    </row>
    <row r="1908" spans="1:5" x14ac:dyDescent="0.25">
      <c r="A1908" s="6">
        <v>100566239</v>
      </c>
      <c r="B1908" s="6" t="s">
        <v>1698</v>
      </c>
      <c r="C1908" s="6">
        <v>18</v>
      </c>
      <c r="D1908" s="6">
        <v>76.290000000000006</v>
      </c>
      <c r="E1908" s="6">
        <v>3</v>
      </c>
    </row>
    <row r="1909" spans="1:5" x14ac:dyDescent="0.25">
      <c r="A1909" s="6">
        <v>100484794</v>
      </c>
      <c r="B1909" s="6" t="s">
        <v>1699</v>
      </c>
      <c r="C1909" s="6">
        <v>19</v>
      </c>
      <c r="D1909" s="6">
        <v>30.51</v>
      </c>
      <c r="E1909" s="6">
        <v>3</v>
      </c>
    </row>
    <row r="1910" spans="1:5" x14ac:dyDescent="0.25">
      <c r="A1910" s="6">
        <v>57980</v>
      </c>
      <c r="B1910" s="6" t="s">
        <v>1700</v>
      </c>
      <c r="C1910" s="6">
        <v>5.5</v>
      </c>
      <c r="D1910" s="6">
        <v>92.09</v>
      </c>
      <c r="E1910" s="6">
        <v>5.5</v>
      </c>
    </row>
    <row r="1911" spans="1:5" x14ac:dyDescent="0.25">
      <c r="A1911" s="6">
        <v>21081</v>
      </c>
      <c r="B1911" s="6" t="s">
        <v>1701</v>
      </c>
      <c r="C1911" s="6">
        <v>12</v>
      </c>
      <c r="D1911" s="6">
        <v>54.11</v>
      </c>
      <c r="E1911" s="6">
        <v>2</v>
      </c>
    </row>
    <row r="1912" spans="1:5" x14ac:dyDescent="0.25">
      <c r="B1912" s="6" t="s">
        <v>4352</v>
      </c>
    </row>
    <row r="1913" spans="1:5" x14ac:dyDescent="0.25">
      <c r="A1913" s="6">
        <v>100469869</v>
      </c>
      <c r="B1913" s="6" t="s">
        <v>1702</v>
      </c>
      <c r="C1913" s="6">
        <v>60</v>
      </c>
      <c r="D1913" s="6">
        <v>24.28</v>
      </c>
      <c r="E1913" s="6">
        <v>10</v>
      </c>
    </row>
    <row r="1914" spans="1:5" x14ac:dyDescent="0.25">
      <c r="A1914" s="6">
        <v>100469877</v>
      </c>
      <c r="B1914" s="6" t="s">
        <v>1703</v>
      </c>
      <c r="C1914" s="6">
        <v>60</v>
      </c>
      <c r="D1914" s="6">
        <v>24.28</v>
      </c>
      <c r="E1914" s="6">
        <v>5</v>
      </c>
    </row>
    <row r="1915" spans="1:5" x14ac:dyDescent="0.25">
      <c r="A1915" s="6">
        <v>100546481</v>
      </c>
      <c r="B1915" s="6" t="s">
        <v>1704</v>
      </c>
      <c r="C1915" s="6">
        <v>22</v>
      </c>
      <c r="D1915" s="6">
        <v>67.98</v>
      </c>
      <c r="E1915" s="6">
        <v>11</v>
      </c>
    </row>
    <row r="1916" spans="1:5" x14ac:dyDescent="0.25">
      <c r="A1916" s="6">
        <v>100469885</v>
      </c>
      <c r="B1916" s="6" t="s">
        <v>1705</v>
      </c>
      <c r="C1916" s="6">
        <v>60</v>
      </c>
      <c r="D1916" s="6">
        <v>36.229999999999997</v>
      </c>
      <c r="E1916" s="6">
        <v>10</v>
      </c>
    </row>
    <row r="1917" spans="1:5" x14ac:dyDescent="0.25">
      <c r="A1917" s="6">
        <v>100469893</v>
      </c>
      <c r="B1917" s="6" t="s">
        <v>1706</v>
      </c>
      <c r="C1917" s="6">
        <v>60</v>
      </c>
      <c r="D1917" s="6">
        <v>36.229999999999997</v>
      </c>
      <c r="E1917" s="6">
        <v>10</v>
      </c>
    </row>
    <row r="1918" spans="1:5" x14ac:dyDescent="0.25">
      <c r="A1918" s="6">
        <v>100543359</v>
      </c>
      <c r="B1918" s="6" t="s">
        <v>1707</v>
      </c>
      <c r="C1918" s="6">
        <v>60</v>
      </c>
      <c r="D1918" s="6">
        <v>36.229999999999997</v>
      </c>
      <c r="E1918" s="6">
        <v>15</v>
      </c>
    </row>
    <row r="1919" spans="1:5" x14ac:dyDescent="0.25">
      <c r="A1919" s="6">
        <v>100549178</v>
      </c>
      <c r="B1919" s="6" t="s">
        <v>1708</v>
      </c>
      <c r="C1919" s="6">
        <v>14</v>
      </c>
      <c r="D1919" s="6">
        <v>78.599999999999994</v>
      </c>
      <c r="E1919" s="6">
        <v>7</v>
      </c>
    </row>
    <row r="1920" spans="1:5" x14ac:dyDescent="0.25">
      <c r="A1920" s="6">
        <v>100549177</v>
      </c>
      <c r="B1920" s="6" t="s">
        <v>1709</v>
      </c>
      <c r="C1920" s="6">
        <v>14</v>
      </c>
      <c r="D1920" s="6">
        <v>78.599999999999994</v>
      </c>
      <c r="E1920" s="6">
        <v>7</v>
      </c>
    </row>
    <row r="1921" spans="1:5" x14ac:dyDescent="0.25">
      <c r="B1921" s="6" t="s">
        <v>4353</v>
      </c>
    </row>
    <row r="1922" spans="1:5" x14ac:dyDescent="0.25">
      <c r="A1922" s="6">
        <v>100547490</v>
      </c>
      <c r="B1922" s="6" t="s">
        <v>1710</v>
      </c>
      <c r="C1922" s="6">
        <v>12</v>
      </c>
      <c r="D1922" s="6">
        <v>179.8</v>
      </c>
      <c r="E1922" s="6">
        <v>12</v>
      </c>
    </row>
    <row r="1923" spans="1:5" x14ac:dyDescent="0.25">
      <c r="A1923" s="6">
        <v>100547488</v>
      </c>
      <c r="B1923" s="6" t="s">
        <v>1711</v>
      </c>
      <c r="C1923" s="6">
        <v>14</v>
      </c>
      <c r="D1923" s="6">
        <v>31.83</v>
      </c>
      <c r="E1923" s="6">
        <v>7</v>
      </c>
    </row>
    <row r="1924" spans="1:5" x14ac:dyDescent="0.25">
      <c r="A1924" s="6">
        <v>100547487</v>
      </c>
      <c r="B1924" s="6" t="s">
        <v>1712</v>
      </c>
      <c r="C1924" s="6">
        <v>14</v>
      </c>
      <c r="D1924" s="6">
        <v>31.83</v>
      </c>
      <c r="E1924" s="6">
        <v>7</v>
      </c>
    </row>
    <row r="1925" spans="1:5" x14ac:dyDescent="0.25">
      <c r="B1925" s="6" t="s">
        <v>4354</v>
      </c>
    </row>
    <row r="1926" spans="1:5" x14ac:dyDescent="0.25">
      <c r="A1926" s="6">
        <v>8527</v>
      </c>
      <c r="B1926" s="6" t="s">
        <v>1713</v>
      </c>
      <c r="C1926" s="6">
        <v>5</v>
      </c>
      <c r="D1926" s="6">
        <v>148.94</v>
      </c>
      <c r="E1926" s="6">
        <v>5</v>
      </c>
    </row>
    <row r="1927" spans="1:5" x14ac:dyDescent="0.25">
      <c r="A1927" s="6">
        <v>100498467</v>
      </c>
      <c r="B1927" s="6" t="s">
        <v>1714</v>
      </c>
      <c r="C1927" s="6">
        <v>12</v>
      </c>
      <c r="D1927" s="6">
        <v>54.89</v>
      </c>
      <c r="E1927" s="6">
        <v>4</v>
      </c>
    </row>
    <row r="1928" spans="1:5" x14ac:dyDescent="0.25">
      <c r="A1928" s="6">
        <v>100544591</v>
      </c>
      <c r="B1928" s="6" t="s">
        <v>1715</v>
      </c>
      <c r="C1928" s="6">
        <v>12</v>
      </c>
      <c r="D1928" s="6">
        <v>66.790000000000006</v>
      </c>
      <c r="E1928" s="6">
        <v>6</v>
      </c>
    </row>
    <row r="1929" spans="1:5" x14ac:dyDescent="0.25">
      <c r="A1929" s="6">
        <v>46952</v>
      </c>
      <c r="B1929" s="6" t="s">
        <v>1716</v>
      </c>
      <c r="C1929" s="6">
        <v>5</v>
      </c>
      <c r="D1929" s="6">
        <v>166.33</v>
      </c>
      <c r="E1929" s="6">
        <v>5</v>
      </c>
    </row>
    <row r="1930" spans="1:5" x14ac:dyDescent="0.25">
      <c r="A1930" s="6">
        <v>100565017</v>
      </c>
      <c r="B1930" s="6" t="s">
        <v>1717</v>
      </c>
      <c r="C1930" s="6">
        <v>12</v>
      </c>
      <c r="D1930" s="6">
        <v>79.5</v>
      </c>
      <c r="E1930" s="6">
        <v>2</v>
      </c>
    </row>
    <row r="1931" spans="1:5" x14ac:dyDescent="0.25">
      <c r="B1931" s="6" t="s">
        <v>4355</v>
      </c>
    </row>
    <row r="1932" spans="1:5" x14ac:dyDescent="0.25">
      <c r="A1932" s="6">
        <v>100486511</v>
      </c>
      <c r="B1932" s="6" t="s">
        <v>1718</v>
      </c>
      <c r="C1932" s="6">
        <v>10</v>
      </c>
      <c r="D1932" s="6">
        <v>42</v>
      </c>
      <c r="E1932" s="6">
        <v>2</v>
      </c>
    </row>
    <row r="1933" spans="1:5" x14ac:dyDescent="0.25">
      <c r="A1933" s="6">
        <v>100500416</v>
      </c>
      <c r="B1933" s="6" t="s">
        <v>1719</v>
      </c>
      <c r="C1933" s="6">
        <v>27</v>
      </c>
      <c r="D1933" s="6">
        <v>54</v>
      </c>
      <c r="E1933" s="6">
        <v>3</v>
      </c>
    </row>
    <row r="1934" spans="1:5" x14ac:dyDescent="0.25">
      <c r="A1934" s="6">
        <v>100548725</v>
      </c>
      <c r="B1934" s="6" t="s">
        <v>1720</v>
      </c>
      <c r="C1934" s="6">
        <v>28</v>
      </c>
      <c r="D1934" s="6">
        <v>26.4</v>
      </c>
      <c r="E1934" s="6">
        <v>7</v>
      </c>
    </row>
    <row r="1935" spans="1:5" x14ac:dyDescent="0.25">
      <c r="A1935" s="6">
        <v>43674</v>
      </c>
      <c r="B1935" s="6" t="s">
        <v>1721</v>
      </c>
      <c r="C1935" s="6">
        <v>2.5</v>
      </c>
      <c r="D1935" s="6">
        <v>132</v>
      </c>
      <c r="E1935" s="6">
        <v>2.5</v>
      </c>
    </row>
    <row r="1936" spans="1:5" x14ac:dyDescent="0.25">
      <c r="B1936" s="6" t="s">
        <v>4356</v>
      </c>
    </row>
    <row r="1937" spans="1:5" x14ac:dyDescent="0.25">
      <c r="A1937" s="6">
        <v>100549596</v>
      </c>
      <c r="B1937" s="6" t="s">
        <v>1722</v>
      </c>
      <c r="C1937" s="6">
        <v>6</v>
      </c>
      <c r="D1937" s="6">
        <v>74</v>
      </c>
      <c r="E1937" s="6">
        <v>2</v>
      </c>
    </row>
    <row r="1938" spans="1:5" x14ac:dyDescent="0.25">
      <c r="B1938" s="6" t="s">
        <v>4357</v>
      </c>
    </row>
    <row r="1939" spans="1:5" x14ac:dyDescent="0.25">
      <c r="A1939" s="6">
        <v>100548545</v>
      </c>
      <c r="B1939" s="6" t="s">
        <v>1723</v>
      </c>
      <c r="C1939" s="6">
        <v>16</v>
      </c>
      <c r="D1939" s="6">
        <v>34</v>
      </c>
      <c r="E1939" s="6">
        <v>4</v>
      </c>
    </row>
    <row r="1940" spans="1:5" x14ac:dyDescent="0.25">
      <c r="A1940" s="6">
        <v>100548542</v>
      </c>
      <c r="B1940" s="6" t="s">
        <v>1724</v>
      </c>
      <c r="C1940" s="6">
        <v>24</v>
      </c>
      <c r="D1940" s="6">
        <v>23</v>
      </c>
      <c r="E1940" s="6">
        <v>6</v>
      </c>
    </row>
    <row r="1941" spans="1:5" x14ac:dyDescent="0.25">
      <c r="A1941" s="6">
        <v>100548543</v>
      </c>
      <c r="B1941" s="6" t="s">
        <v>1725</v>
      </c>
      <c r="C1941" s="6">
        <v>24</v>
      </c>
      <c r="D1941" s="6">
        <v>23</v>
      </c>
      <c r="E1941" s="6">
        <v>6</v>
      </c>
    </row>
    <row r="1942" spans="1:5" x14ac:dyDescent="0.25">
      <c r="A1942" s="6">
        <v>100550518</v>
      </c>
      <c r="B1942" s="6" t="s">
        <v>1726</v>
      </c>
      <c r="C1942" s="6">
        <v>12</v>
      </c>
      <c r="D1942" s="6">
        <v>33.119999999999997</v>
      </c>
      <c r="E1942" s="6">
        <v>12</v>
      </c>
    </row>
    <row r="1943" spans="1:5" x14ac:dyDescent="0.25">
      <c r="B1943" s="6" t="s">
        <v>4358</v>
      </c>
    </row>
    <row r="1944" spans="1:5" x14ac:dyDescent="0.25">
      <c r="A1944" s="6">
        <v>32682</v>
      </c>
      <c r="B1944" s="6" t="s">
        <v>1727</v>
      </c>
      <c r="C1944" s="6">
        <v>5</v>
      </c>
      <c r="D1944" s="6">
        <v>77.95</v>
      </c>
      <c r="E1944" s="6">
        <v>5</v>
      </c>
    </row>
    <row r="1945" spans="1:5" x14ac:dyDescent="0.25">
      <c r="A1945" s="6">
        <v>37052</v>
      </c>
      <c r="B1945" s="6" t="s">
        <v>1728</v>
      </c>
      <c r="C1945" s="6">
        <v>5</v>
      </c>
      <c r="D1945" s="6">
        <v>77.95</v>
      </c>
      <c r="E1945" s="6">
        <v>5</v>
      </c>
    </row>
    <row r="1946" spans="1:5" x14ac:dyDescent="0.25">
      <c r="A1946" s="6">
        <v>60609</v>
      </c>
      <c r="B1946" s="6" t="s">
        <v>1729</v>
      </c>
      <c r="C1946" s="6">
        <v>7</v>
      </c>
      <c r="D1946" s="6">
        <v>69.56</v>
      </c>
      <c r="E1946" s="6">
        <v>7</v>
      </c>
    </row>
    <row r="1947" spans="1:5" x14ac:dyDescent="0.25">
      <c r="A1947" s="6">
        <v>53473</v>
      </c>
      <c r="B1947" s="6" t="s">
        <v>1730</v>
      </c>
      <c r="C1947" s="6">
        <v>7</v>
      </c>
      <c r="D1947" s="6">
        <v>65.900000000000006</v>
      </c>
      <c r="E1947" s="6">
        <v>7</v>
      </c>
    </row>
    <row r="1948" spans="1:5" x14ac:dyDescent="0.25">
      <c r="A1948" s="6">
        <v>52903</v>
      </c>
      <c r="B1948" s="6" t="s">
        <v>1731</v>
      </c>
      <c r="C1948" s="6">
        <v>7</v>
      </c>
      <c r="D1948" s="6">
        <v>66.5</v>
      </c>
      <c r="E1948" s="6">
        <v>7</v>
      </c>
    </row>
    <row r="1949" spans="1:5" x14ac:dyDescent="0.25">
      <c r="A1949" s="6">
        <v>58642</v>
      </c>
      <c r="B1949" s="6" t="s">
        <v>1732</v>
      </c>
      <c r="C1949" s="6">
        <v>7</v>
      </c>
      <c r="D1949" s="6">
        <v>68.34</v>
      </c>
      <c r="E1949" s="6">
        <v>7</v>
      </c>
    </row>
    <row r="1950" spans="1:5" x14ac:dyDescent="0.25">
      <c r="B1950" s="6" t="s">
        <v>4359</v>
      </c>
    </row>
    <row r="1951" spans="1:5" x14ac:dyDescent="0.25">
      <c r="A1951" s="6">
        <v>7080</v>
      </c>
      <c r="B1951" s="6" t="s">
        <v>1733</v>
      </c>
      <c r="C1951" s="6">
        <v>8</v>
      </c>
      <c r="D1951" s="6">
        <v>33.6</v>
      </c>
      <c r="E1951" s="6">
        <v>4</v>
      </c>
    </row>
    <row r="1952" spans="1:5" x14ac:dyDescent="0.25">
      <c r="A1952" s="6">
        <v>2549</v>
      </c>
      <c r="B1952" s="6" t="s">
        <v>1734</v>
      </c>
      <c r="C1952" s="6">
        <v>8</v>
      </c>
      <c r="D1952" s="6">
        <v>40.799999999999997</v>
      </c>
      <c r="E1952" s="6">
        <v>4</v>
      </c>
    </row>
    <row r="1953" spans="1:5" x14ac:dyDescent="0.25">
      <c r="A1953" s="6">
        <v>7961</v>
      </c>
      <c r="B1953" s="6" t="s">
        <v>1735</v>
      </c>
      <c r="C1953" s="6">
        <v>8</v>
      </c>
      <c r="D1953" s="6">
        <v>39.6</v>
      </c>
      <c r="E1953" s="6">
        <v>4</v>
      </c>
    </row>
    <row r="1954" spans="1:5" x14ac:dyDescent="0.25">
      <c r="B1954" s="6" t="s">
        <v>4207</v>
      </c>
    </row>
    <row r="1955" spans="1:5" x14ac:dyDescent="0.25">
      <c r="A1955" s="6">
        <v>100548757</v>
      </c>
      <c r="B1955" s="6" t="s">
        <v>1736</v>
      </c>
      <c r="C1955" s="6">
        <v>22</v>
      </c>
      <c r="D1955" s="6">
        <v>39.159999999999997</v>
      </c>
      <c r="E1955" s="6">
        <v>4</v>
      </c>
    </row>
    <row r="1956" spans="1:5" x14ac:dyDescent="0.25">
      <c r="A1956" s="6">
        <v>100548758</v>
      </c>
      <c r="B1956" s="6" t="s">
        <v>1737</v>
      </c>
      <c r="C1956" s="6">
        <v>18</v>
      </c>
      <c r="D1956" s="6">
        <v>41.58</v>
      </c>
      <c r="E1956" s="6">
        <v>4</v>
      </c>
    </row>
    <row r="1957" spans="1:5" x14ac:dyDescent="0.25">
      <c r="A1957" s="6">
        <v>100548759</v>
      </c>
      <c r="B1957" s="6" t="s">
        <v>1738</v>
      </c>
      <c r="C1957" s="6">
        <v>32</v>
      </c>
      <c r="D1957" s="6">
        <v>34.93</v>
      </c>
      <c r="E1957" s="6">
        <v>4</v>
      </c>
    </row>
    <row r="1958" spans="1:5" x14ac:dyDescent="0.25">
      <c r="A1958" s="6">
        <v>100548761</v>
      </c>
      <c r="B1958" s="6" t="s">
        <v>1739</v>
      </c>
      <c r="C1958" s="6">
        <v>32</v>
      </c>
      <c r="D1958" s="6">
        <v>34.93</v>
      </c>
      <c r="E1958" s="6">
        <v>4</v>
      </c>
    </row>
    <row r="1959" spans="1:5" x14ac:dyDescent="0.25">
      <c r="A1959" s="6">
        <v>100550787</v>
      </c>
      <c r="B1959" s="6" t="s">
        <v>1740</v>
      </c>
      <c r="C1959" s="6">
        <v>14</v>
      </c>
      <c r="D1959" s="6">
        <v>95.8</v>
      </c>
      <c r="E1959" s="6">
        <v>7</v>
      </c>
    </row>
    <row r="1960" spans="1:5" x14ac:dyDescent="0.25">
      <c r="A1960" s="6">
        <v>37518</v>
      </c>
      <c r="B1960" s="6" t="s">
        <v>1741</v>
      </c>
      <c r="C1960" s="6">
        <v>3</v>
      </c>
      <c r="D1960" s="6">
        <v>164.34</v>
      </c>
      <c r="E1960" s="6">
        <v>3</v>
      </c>
    </row>
    <row r="1961" spans="1:5" x14ac:dyDescent="0.25">
      <c r="A1961" s="6">
        <v>37517</v>
      </c>
      <c r="B1961" s="6" t="s">
        <v>1742</v>
      </c>
      <c r="C1961" s="6">
        <v>2.7</v>
      </c>
      <c r="D1961" s="6">
        <v>210.54</v>
      </c>
      <c r="E1961" s="6">
        <v>2.7</v>
      </c>
    </row>
    <row r="1962" spans="1:5" x14ac:dyDescent="0.25">
      <c r="A1962" s="6">
        <v>100549013</v>
      </c>
      <c r="B1962" s="6" t="s">
        <v>1743</v>
      </c>
      <c r="C1962" s="6">
        <v>8</v>
      </c>
      <c r="D1962" s="6">
        <v>74.75</v>
      </c>
      <c r="E1962" s="6">
        <v>1</v>
      </c>
    </row>
    <row r="1963" spans="1:5" x14ac:dyDescent="0.25">
      <c r="A1963" s="6">
        <v>30058</v>
      </c>
      <c r="B1963" s="6" t="s">
        <v>1744</v>
      </c>
      <c r="C1963" s="6">
        <v>1.5</v>
      </c>
      <c r="D1963" s="6">
        <v>210.6</v>
      </c>
      <c r="E1963" s="6">
        <v>1.5</v>
      </c>
    </row>
    <row r="1964" spans="1:5" x14ac:dyDescent="0.25">
      <c r="A1964" s="6">
        <v>100543616</v>
      </c>
      <c r="B1964" s="6" t="s">
        <v>1745</v>
      </c>
      <c r="C1964" s="6">
        <v>26</v>
      </c>
      <c r="D1964" s="6">
        <v>52.9</v>
      </c>
      <c r="E1964" s="6">
        <v>13</v>
      </c>
    </row>
    <row r="1965" spans="1:5" x14ac:dyDescent="0.25">
      <c r="A1965" s="6">
        <v>100566360</v>
      </c>
      <c r="B1965" s="6" t="s">
        <v>1746</v>
      </c>
      <c r="C1965" s="6">
        <v>30</v>
      </c>
      <c r="D1965" s="6">
        <v>39.61</v>
      </c>
      <c r="E1965" s="6">
        <v>30</v>
      </c>
    </row>
    <row r="1966" spans="1:5" x14ac:dyDescent="0.25">
      <c r="A1966" s="6">
        <v>100547001</v>
      </c>
      <c r="B1966" s="6" t="s">
        <v>1747</v>
      </c>
      <c r="C1966" s="6">
        <v>10</v>
      </c>
      <c r="D1966" s="6">
        <v>55.08</v>
      </c>
      <c r="E1966" s="6">
        <v>5</v>
      </c>
    </row>
    <row r="1967" spans="1:5" x14ac:dyDescent="0.25">
      <c r="A1967" s="6">
        <v>100548461</v>
      </c>
      <c r="B1967" s="6" t="s">
        <v>1748</v>
      </c>
      <c r="C1967" s="6">
        <v>20</v>
      </c>
      <c r="D1967" s="6">
        <v>28.84</v>
      </c>
      <c r="E1967" s="6">
        <v>5</v>
      </c>
    </row>
    <row r="1968" spans="1:5" x14ac:dyDescent="0.25">
      <c r="A1968" s="6">
        <v>100546329</v>
      </c>
      <c r="B1968" s="6" t="s">
        <v>1749</v>
      </c>
      <c r="C1968" s="6">
        <v>18</v>
      </c>
      <c r="D1968" s="6">
        <v>42.1</v>
      </c>
      <c r="E1968" s="6">
        <v>6</v>
      </c>
    </row>
    <row r="1969" spans="1:5" x14ac:dyDescent="0.25">
      <c r="A1969" s="6">
        <v>100548673</v>
      </c>
      <c r="B1969" s="6" t="s">
        <v>1750</v>
      </c>
      <c r="C1969" s="6">
        <v>18</v>
      </c>
      <c r="D1969" s="6">
        <v>57</v>
      </c>
      <c r="E1969" s="6">
        <v>6</v>
      </c>
    </row>
    <row r="1970" spans="1:5" x14ac:dyDescent="0.25">
      <c r="A1970" s="6">
        <v>100548520</v>
      </c>
      <c r="B1970" s="6" t="s">
        <v>1751</v>
      </c>
      <c r="C1970" s="6">
        <v>40</v>
      </c>
      <c r="D1970" s="6">
        <v>12.5</v>
      </c>
      <c r="E1970" s="6">
        <v>40</v>
      </c>
    </row>
    <row r="1971" spans="1:5" x14ac:dyDescent="0.25">
      <c r="A1971" s="6">
        <v>100550729</v>
      </c>
      <c r="B1971" s="6" t="s">
        <v>1752</v>
      </c>
      <c r="C1971" s="6">
        <v>10</v>
      </c>
      <c r="D1971" s="6">
        <v>95.4</v>
      </c>
      <c r="E1971" s="6">
        <v>2</v>
      </c>
    </row>
    <row r="1972" spans="1:5" x14ac:dyDescent="0.25">
      <c r="A1972" s="6">
        <v>100550730</v>
      </c>
      <c r="B1972" s="6" t="s">
        <v>1753</v>
      </c>
      <c r="C1972" s="6">
        <v>10</v>
      </c>
      <c r="D1972" s="6">
        <v>143.28</v>
      </c>
      <c r="E1972" s="6">
        <v>2</v>
      </c>
    </row>
    <row r="1973" spans="1:5" x14ac:dyDescent="0.25">
      <c r="A1973" s="6">
        <v>100550732</v>
      </c>
      <c r="B1973" s="6" t="s">
        <v>1754</v>
      </c>
      <c r="C1973" s="6">
        <v>10</v>
      </c>
      <c r="D1973" s="6">
        <v>124.08</v>
      </c>
      <c r="E1973" s="6">
        <v>2</v>
      </c>
    </row>
    <row r="1974" spans="1:5" x14ac:dyDescent="0.25">
      <c r="A1974" s="6">
        <v>100550733</v>
      </c>
      <c r="B1974" s="6" t="s">
        <v>1755</v>
      </c>
      <c r="C1974" s="6">
        <v>10</v>
      </c>
      <c r="D1974" s="6">
        <v>99</v>
      </c>
      <c r="E1974" s="6">
        <v>0</v>
      </c>
    </row>
    <row r="1975" spans="1:5" x14ac:dyDescent="0.25">
      <c r="A1975" s="6">
        <v>100546999</v>
      </c>
      <c r="B1975" s="6" t="s">
        <v>1756</v>
      </c>
      <c r="C1975" s="6">
        <v>15</v>
      </c>
      <c r="D1975" s="6">
        <v>56.75</v>
      </c>
      <c r="E1975" s="6">
        <v>15</v>
      </c>
    </row>
    <row r="1976" spans="1:5" x14ac:dyDescent="0.25">
      <c r="A1976" s="6">
        <v>100547000</v>
      </c>
      <c r="B1976" s="6" t="s">
        <v>1757</v>
      </c>
      <c r="C1976" s="6">
        <v>18</v>
      </c>
      <c r="D1976" s="6">
        <v>46.99</v>
      </c>
      <c r="E1976" s="6">
        <v>6</v>
      </c>
    </row>
    <row r="1977" spans="1:5" x14ac:dyDescent="0.25">
      <c r="A1977" s="6">
        <v>100550734</v>
      </c>
      <c r="B1977" s="6" t="s">
        <v>1758</v>
      </c>
      <c r="C1977" s="6">
        <v>10</v>
      </c>
      <c r="D1977" s="6">
        <v>73.44</v>
      </c>
      <c r="E1977" s="6">
        <v>2</v>
      </c>
    </row>
    <row r="1978" spans="1:5" x14ac:dyDescent="0.25">
      <c r="A1978" s="6">
        <v>39277</v>
      </c>
      <c r="B1978" s="6" t="s">
        <v>1759</v>
      </c>
      <c r="C1978" s="6">
        <v>30</v>
      </c>
      <c r="D1978" s="6">
        <v>33.24</v>
      </c>
      <c r="E1978" s="6">
        <v>5</v>
      </c>
    </row>
    <row r="1979" spans="1:5" x14ac:dyDescent="0.25">
      <c r="A1979" s="6">
        <v>100549008</v>
      </c>
      <c r="B1979" s="6" t="s">
        <v>1760</v>
      </c>
      <c r="C1979" s="6">
        <v>8</v>
      </c>
      <c r="D1979" s="6">
        <v>110.5</v>
      </c>
      <c r="E1979" s="6">
        <v>1</v>
      </c>
    </row>
    <row r="1980" spans="1:5" x14ac:dyDescent="0.25">
      <c r="A1980" s="6">
        <v>100549010</v>
      </c>
      <c r="B1980" s="6" t="s">
        <v>1761</v>
      </c>
      <c r="C1980" s="6">
        <v>8</v>
      </c>
      <c r="D1980" s="6">
        <v>131.75</v>
      </c>
      <c r="E1980" s="6">
        <v>1</v>
      </c>
    </row>
    <row r="1981" spans="1:5" x14ac:dyDescent="0.25">
      <c r="A1981" s="6">
        <v>100550731</v>
      </c>
      <c r="B1981" s="6" t="s">
        <v>1762</v>
      </c>
      <c r="C1981" s="6">
        <v>10</v>
      </c>
      <c r="D1981" s="6">
        <v>102.48</v>
      </c>
      <c r="E1981" s="6">
        <v>2</v>
      </c>
    </row>
    <row r="1982" spans="1:5" x14ac:dyDescent="0.25">
      <c r="A1982" s="6">
        <v>100547788</v>
      </c>
      <c r="B1982" s="6" t="s">
        <v>1763</v>
      </c>
      <c r="C1982" s="6">
        <v>24</v>
      </c>
      <c r="D1982" s="6">
        <v>17.14</v>
      </c>
      <c r="E1982" s="6">
        <v>24</v>
      </c>
    </row>
    <row r="1983" spans="1:5" x14ac:dyDescent="0.25">
      <c r="A1983" s="6">
        <v>100548655</v>
      </c>
      <c r="B1983" s="6" t="s">
        <v>1764</v>
      </c>
      <c r="C1983" s="6">
        <v>12</v>
      </c>
      <c r="D1983" s="6">
        <v>62.9</v>
      </c>
      <c r="E1983" s="6">
        <v>12</v>
      </c>
    </row>
    <row r="1984" spans="1:5" x14ac:dyDescent="0.25">
      <c r="A1984" s="6">
        <v>100546904</v>
      </c>
      <c r="B1984" s="6" t="s">
        <v>1765</v>
      </c>
      <c r="C1984" s="6">
        <v>9</v>
      </c>
      <c r="D1984" s="6">
        <v>57.88</v>
      </c>
      <c r="E1984" s="6">
        <v>9</v>
      </c>
    </row>
    <row r="1985" spans="1:5" x14ac:dyDescent="0.25">
      <c r="A1985" s="6">
        <v>100546905</v>
      </c>
      <c r="B1985" s="6" t="s">
        <v>1766</v>
      </c>
      <c r="C1985" s="6">
        <v>9</v>
      </c>
      <c r="D1985" s="6">
        <v>57.88</v>
      </c>
      <c r="E1985" s="6">
        <v>9</v>
      </c>
    </row>
    <row r="1986" spans="1:5" x14ac:dyDescent="0.25">
      <c r="B1986" s="6" t="s">
        <v>1767</v>
      </c>
    </row>
    <row r="1987" spans="1:5" x14ac:dyDescent="0.25">
      <c r="A1987" s="6">
        <v>36716</v>
      </c>
      <c r="B1987" s="6" t="s">
        <v>1768</v>
      </c>
      <c r="C1987" s="6">
        <v>3</v>
      </c>
      <c r="D1987" s="6">
        <v>162.97</v>
      </c>
      <c r="E1987" s="6">
        <v>3</v>
      </c>
    </row>
    <row r="1988" spans="1:5" x14ac:dyDescent="0.25">
      <c r="A1988" s="6">
        <v>36719</v>
      </c>
      <c r="B1988" s="6" t="s">
        <v>1769</v>
      </c>
      <c r="C1988" s="6">
        <v>3</v>
      </c>
      <c r="D1988" s="6">
        <v>157.49</v>
      </c>
      <c r="E1988" s="6">
        <v>3</v>
      </c>
    </row>
    <row r="1989" spans="1:5" x14ac:dyDescent="0.25">
      <c r="A1989" s="6">
        <v>100549593</v>
      </c>
      <c r="B1989" s="6" t="s">
        <v>1770</v>
      </c>
      <c r="C1989" s="6">
        <v>12</v>
      </c>
      <c r="D1989" s="6">
        <v>39.380000000000003</v>
      </c>
      <c r="E1989" s="6">
        <v>3</v>
      </c>
    </row>
    <row r="1990" spans="1:5" x14ac:dyDescent="0.25">
      <c r="A1990" s="6">
        <v>36734</v>
      </c>
      <c r="B1990" s="6" t="s">
        <v>1771</v>
      </c>
      <c r="C1990" s="6">
        <v>3</v>
      </c>
      <c r="D1990" s="6">
        <v>162.97</v>
      </c>
      <c r="E1990" s="6">
        <v>3</v>
      </c>
    </row>
    <row r="1991" spans="1:5" x14ac:dyDescent="0.25">
      <c r="A1991" s="6">
        <v>100549595</v>
      </c>
      <c r="B1991" s="6" t="s">
        <v>1772</v>
      </c>
      <c r="C1991" s="6">
        <v>12</v>
      </c>
      <c r="D1991" s="6">
        <v>39.380000000000003</v>
      </c>
      <c r="E1991" s="6">
        <v>3</v>
      </c>
    </row>
    <row r="1992" spans="1:5" x14ac:dyDescent="0.25">
      <c r="A1992" s="6">
        <v>37258</v>
      </c>
      <c r="B1992" s="6" t="s">
        <v>1773</v>
      </c>
      <c r="C1992" s="6">
        <v>2</v>
      </c>
      <c r="D1992" s="6">
        <v>163.80000000000001</v>
      </c>
      <c r="E1992" s="6">
        <v>2</v>
      </c>
    </row>
    <row r="1993" spans="1:5" x14ac:dyDescent="0.25">
      <c r="A1993" s="6">
        <v>37254</v>
      </c>
      <c r="B1993" s="6" t="s">
        <v>1774</v>
      </c>
      <c r="C1993" s="6">
        <v>2</v>
      </c>
      <c r="D1993" s="6">
        <v>163.80000000000001</v>
      </c>
      <c r="E1993" s="6">
        <v>2</v>
      </c>
    </row>
    <row r="1994" spans="1:5" x14ac:dyDescent="0.25">
      <c r="A1994" s="6">
        <v>19663</v>
      </c>
      <c r="B1994" s="6" t="s">
        <v>1775</v>
      </c>
      <c r="C1994" s="6">
        <v>3</v>
      </c>
      <c r="D1994" s="6">
        <v>141.03</v>
      </c>
      <c r="E1994" s="6">
        <v>3</v>
      </c>
    </row>
    <row r="1995" spans="1:5" x14ac:dyDescent="0.25">
      <c r="A1995" s="6">
        <v>100549015</v>
      </c>
      <c r="B1995" s="6" t="s">
        <v>1776</v>
      </c>
      <c r="C1995" s="6">
        <v>20</v>
      </c>
      <c r="D1995" s="6">
        <v>61.36</v>
      </c>
      <c r="E1995" s="6">
        <v>4</v>
      </c>
    </row>
    <row r="1996" spans="1:5" x14ac:dyDescent="0.25">
      <c r="B1996" s="6" t="s">
        <v>1777</v>
      </c>
    </row>
    <row r="1997" spans="1:5" x14ac:dyDescent="0.25">
      <c r="A1997" s="6">
        <v>100545056</v>
      </c>
      <c r="B1997" s="6" t="s">
        <v>1778</v>
      </c>
      <c r="C1997" s="6">
        <v>24</v>
      </c>
      <c r="D1997" s="6">
        <v>123.57</v>
      </c>
      <c r="E1997" s="6">
        <v>6</v>
      </c>
    </row>
    <row r="1998" spans="1:5" x14ac:dyDescent="0.25">
      <c r="B1998" s="6" t="s">
        <v>1779</v>
      </c>
    </row>
    <row r="1999" spans="1:5" x14ac:dyDescent="0.25">
      <c r="A1999" s="6">
        <v>88330</v>
      </c>
      <c r="B1999" s="6" t="s">
        <v>1780</v>
      </c>
      <c r="C1999" s="6">
        <v>12</v>
      </c>
      <c r="D1999" s="6">
        <v>141.63</v>
      </c>
      <c r="E1999" s="6">
        <v>2</v>
      </c>
    </row>
    <row r="2000" spans="1:5" x14ac:dyDescent="0.25">
      <c r="A2000" s="6">
        <v>100549476</v>
      </c>
      <c r="B2000" s="6" t="s">
        <v>1781</v>
      </c>
      <c r="C2000" s="6">
        <v>8</v>
      </c>
      <c r="D2000" s="6">
        <v>52.25</v>
      </c>
      <c r="E2000" s="6">
        <v>2</v>
      </c>
    </row>
    <row r="2001" spans="1:5" x14ac:dyDescent="0.25">
      <c r="A2001" s="6">
        <v>100549477</v>
      </c>
      <c r="B2001" s="6" t="s">
        <v>1782</v>
      </c>
      <c r="C2001" s="6">
        <v>8</v>
      </c>
      <c r="D2001" s="6">
        <v>57.15</v>
      </c>
      <c r="E2001" s="6">
        <v>2</v>
      </c>
    </row>
    <row r="2002" spans="1:5" x14ac:dyDescent="0.25">
      <c r="A2002" s="6">
        <v>100549478</v>
      </c>
      <c r="B2002" s="6" t="s">
        <v>1783</v>
      </c>
      <c r="C2002" s="6">
        <v>8</v>
      </c>
      <c r="D2002" s="6">
        <v>52.48</v>
      </c>
      <c r="E2002" s="6">
        <v>2</v>
      </c>
    </row>
    <row r="2003" spans="1:5" x14ac:dyDescent="0.25">
      <c r="A2003" s="6">
        <v>100549479</v>
      </c>
      <c r="B2003" s="6" t="s">
        <v>1784</v>
      </c>
      <c r="C2003" s="6">
        <v>6</v>
      </c>
      <c r="D2003" s="6">
        <v>104.06</v>
      </c>
      <c r="E2003" s="6">
        <v>2</v>
      </c>
    </row>
    <row r="2004" spans="1:5" x14ac:dyDescent="0.25">
      <c r="A2004" s="6">
        <v>100549481</v>
      </c>
      <c r="B2004" s="6" t="s">
        <v>1785</v>
      </c>
      <c r="C2004" s="6">
        <v>6</v>
      </c>
      <c r="D2004" s="6">
        <v>152.21</v>
      </c>
      <c r="E2004" s="6">
        <v>2</v>
      </c>
    </row>
    <row r="2005" spans="1:5" x14ac:dyDescent="0.25">
      <c r="A2005" s="6">
        <v>100549482</v>
      </c>
      <c r="B2005" s="6" t="s">
        <v>1786</v>
      </c>
      <c r="C2005" s="6">
        <v>6</v>
      </c>
      <c r="D2005" s="6">
        <v>190.29</v>
      </c>
      <c r="E2005" s="6">
        <v>2</v>
      </c>
    </row>
    <row r="2006" spans="1:5" x14ac:dyDescent="0.25">
      <c r="B2006" s="6" t="s">
        <v>1787</v>
      </c>
    </row>
    <row r="2007" spans="1:5" x14ac:dyDescent="0.25">
      <c r="B2007" s="6" t="s">
        <v>4360</v>
      </c>
    </row>
    <row r="2008" spans="1:5" x14ac:dyDescent="0.25">
      <c r="A2008" s="6">
        <v>100511369</v>
      </c>
      <c r="B2008" s="6" t="s">
        <v>1788</v>
      </c>
      <c r="C2008" s="6">
        <v>9</v>
      </c>
      <c r="D2008" s="6">
        <v>39.090000000000003</v>
      </c>
      <c r="E2008" s="6">
        <v>9</v>
      </c>
    </row>
    <row r="2009" spans="1:5" x14ac:dyDescent="0.25">
      <c r="A2009" s="6">
        <v>32040</v>
      </c>
      <c r="B2009" s="6" t="s">
        <v>1789</v>
      </c>
      <c r="C2009" s="6">
        <v>18</v>
      </c>
      <c r="D2009" s="6">
        <v>40.71</v>
      </c>
      <c r="E2009" s="6">
        <v>6</v>
      </c>
    </row>
    <row r="2010" spans="1:5" x14ac:dyDescent="0.25">
      <c r="A2010" s="6">
        <v>32041</v>
      </c>
      <c r="B2010" s="6" t="s">
        <v>1790</v>
      </c>
      <c r="C2010" s="6">
        <v>18</v>
      </c>
      <c r="D2010" s="6">
        <v>33.89</v>
      </c>
      <c r="E2010" s="6">
        <v>9</v>
      </c>
    </row>
    <row r="2011" spans="1:5" x14ac:dyDescent="0.25">
      <c r="A2011" s="6">
        <v>34719</v>
      </c>
      <c r="B2011" s="6" t="s">
        <v>1791</v>
      </c>
      <c r="C2011" s="6">
        <v>18</v>
      </c>
      <c r="D2011" s="6">
        <v>32.89</v>
      </c>
      <c r="E2011" s="6">
        <v>9</v>
      </c>
    </row>
    <row r="2012" spans="1:5" x14ac:dyDescent="0.25">
      <c r="A2012" s="6">
        <v>52229</v>
      </c>
      <c r="B2012" s="6" t="s">
        <v>1792</v>
      </c>
      <c r="C2012" s="6">
        <v>5</v>
      </c>
      <c r="D2012" s="6">
        <v>107.24</v>
      </c>
      <c r="E2012" s="6">
        <v>5</v>
      </c>
    </row>
    <row r="2013" spans="1:5" x14ac:dyDescent="0.25">
      <c r="A2013" s="6">
        <v>27288</v>
      </c>
      <c r="B2013" s="6" t="s">
        <v>1793</v>
      </c>
      <c r="C2013" s="6">
        <v>5</v>
      </c>
      <c r="D2013" s="6">
        <v>115.58</v>
      </c>
      <c r="E2013" s="6">
        <v>5</v>
      </c>
    </row>
    <row r="2014" spans="1:5" x14ac:dyDescent="0.25">
      <c r="A2014" s="6">
        <v>45947</v>
      </c>
      <c r="B2014" s="6" t="s">
        <v>1794</v>
      </c>
      <c r="C2014" s="6">
        <v>5</v>
      </c>
      <c r="D2014" s="6">
        <v>103.88</v>
      </c>
      <c r="E2014" s="6">
        <v>5</v>
      </c>
    </row>
    <row r="2015" spans="1:5" x14ac:dyDescent="0.25">
      <c r="B2015" s="6" t="s">
        <v>4361</v>
      </c>
    </row>
    <row r="2016" spans="1:5" x14ac:dyDescent="0.25">
      <c r="A2016" s="6">
        <v>100545170</v>
      </c>
      <c r="B2016" s="6" t="s">
        <v>1795</v>
      </c>
      <c r="C2016" s="6">
        <v>20</v>
      </c>
      <c r="D2016" s="6">
        <v>26.88</v>
      </c>
      <c r="E2016" s="6">
        <v>5</v>
      </c>
    </row>
    <row r="2017" spans="1:5" x14ac:dyDescent="0.25">
      <c r="A2017" s="6">
        <v>100545172</v>
      </c>
      <c r="B2017" s="6" t="s">
        <v>1796</v>
      </c>
      <c r="C2017" s="6">
        <v>20</v>
      </c>
      <c r="D2017" s="6">
        <v>28.98</v>
      </c>
      <c r="E2017" s="6">
        <v>5</v>
      </c>
    </row>
    <row r="2018" spans="1:5" x14ac:dyDescent="0.25">
      <c r="B2018" s="6" t="s">
        <v>1797</v>
      </c>
    </row>
    <row r="2019" spans="1:5" x14ac:dyDescent="0.25">
      <c r="B2019" s="6" t="s">
        <v>4362</v>
      </c>
    </row>
    <row r="2020" spans="1:5" x14ac:dyDescent="0.25">
      <c r="A2020" s="6">
        <v>100564532</v>
      </c>
      <c r="B2020" s="6" t="s">
        <v>1798</v>
      </c>
      <c r="C2020" s="6">
        <v>6</v>
      </c>
      <c r="D2020" s="6">
        <v>47.56</v>
      </c>
      <c r="E2020" s="6">
        <v>3</v>
      </c>
    </row>
    <row r="2021" spans="1:5" x14ac:dyDescent="0.25">
      <c r="B2021" s="6" t="s">
        <v>4363</v>
      </c>
    </row>
    <row r="2022" spans="1:5" x14ac:dyDescent="0.25">
      <c r="A2022" s="6">
        <v>5902</v>
      </c>
      <c r="B2022" s="6" t="s">
        <v>1799</v>
      </c>
      <c r="C2022" s="6">
        <v>30</v>
      </c>
      <c r="D2022" s="6">
        <v>33.24</v>
      </c>
      <c r="E2022" s="6">
        <v>3</v>
      </c>
    </row>
    <row r="2023" spans="1:5" x14ac:dyDescent="0.25">
      <c r="A2023" s="6">
        <v>100551017</v>
      </c>
      <c r="B2023" s="6" t="s">
        <v>1800</v>
      </c>
      <c r="C2023" s="6">
        <v>8</v>
      </c>
      <c r="D2023" s="6">
        <v>130.68</v>
      </c>
      <c r="E2023" s="6">
        <v>8</v>
      </c>
    </row>
    <row r="2024" spans="1:5" x14ac:dyDescent="0.25">
      <c r="A2024" s="6">
        <v>14545</v>
      </c>
      <c r="B2024" s="6" t="s">
        <v>1801</v>
      </c>
      <c r="C2024" s="6">
        <v>16</v>
      </c>
      <c r="D2024" s="6">
        <v>56.55</v>
      </c>
      <c r="E2024" s="6">
        <v>4</v>
      </c>
    </row>
    <row r="2025" spans="1:5" x14ac:dyDescent="0.25">
      <c r="A2025" s="6">
        <f>14544</f>
        <v>14544</v>
      </c>
      <c r="B2025" s="6" t="s">
        <v>1802</v>
      </c>
      <c r="C2025" s="6">
        <v>8</v>
      </c>
      <c r="D2025" s="6">
        <v>107.78</v>
      </c>
      <c r="E2025" s="6">
        <v>2</v>
      </c>
    </row>
    <row r="2026" spans="1:5" x14ac:dyDescent="0.25">
      <c r="B2026" s="6" t="s">
        <v>4364</v>
      </c>
    </row>
    <row r="2027" spans="1:5" x14ac:dyDescent="0.25">
      <c r="A2027" s="6">
        <v>17055</v>
      </c>
      <c r="B2027" s="6" t="s">
        <v>1803</v>
      </c>
      <c r="C2027" s="6">
        <v>20</v>
      </c>
      <c r="D2027" s="6">
        <v>105.52</v>
      </c>
      <c r="E2027" s="6">
        <v>5</v>
      </c>
    </row>
    <row r="2028" spans="1:5" x14ac:dyDescent="0.25">
      <c r="A2028" s="6">
        <v>100509322</v>
      </c>
      <c r="B2028" s="6" t="s">
        <v>1804</v>
      </c>
      <c r="C2028" s="6">
        <v>20</v>
      </c>
      <c r="D2028" s="6">
        <v>105.52</v>
      </c>
      <c r="E2028" s="6">
        <v>5</v>
      </c>
    </row>
    <row r="2029" spans="1:5" x14ac:dyDescent="0.25">
      <c r="A2029" s="6">
        <v>100545890</v>
      </c>
      <c r="B2029" s="6" t="s">
        <v>1805</v>
      </c>
      <c r="C2029" s="6">
        <v>20</v>
      </c>
      <c r="D2029" s="6">
        <v>105.52</v>
      </c>
      <c r="E2029" s="6">
        <v>5</v>
      </c>
    </row>
    <row r="2030" spans="1:5" x14ac:dyDescent="0.25">
      <c r="A2030" s="6">
        <v>13147</v>
      </c>
      <c r="B2030" s="6" t="s">
        <v>1806</v>
      </c>
      <c r="C2030" s="6">
        <v>20</v>
      </c>
      <c r="D2030" s="6">
        <v>105.52</v>
      </c>
      <c r="E2030" s="6">
        <v>5</v>
      </c>
    </row>
    <row r="2031" spans="1:5" x14ac:dyDescent="0.25">
      <c r="A2031" s="6">
        <v>9286</v>
      </c>
      <c r="B2031" s="6" t="s">
        <v>1807</v>
      </c>
      <c r="C2031" s="6">
        <v>20</v>
      </c>
      <c r="D2031" s="6">
        <v>105.52</v>
      </c>
      <c r="E2031" s="6">
        <v>5</v>
      </c>
    </row>
    <row r="2032" spans="1:5" x14ac:dyDescent="0.25">
      <c r="A2032" s="6">
        <v>100545891</v>
      </c>
      <c r="B2032" s="6" t="s">
        <v>1808</v>
      </c>
      <c r="C2032" s="6">
        <v>20</v>
      </c>
      <c r="D2032" s="6">
        <v>105.52</v>
      </c>
      <c r="E2032" s="6">
        <v>5</v>
      </c>
    </row>
    <row r="2033" spans="1:5" x14ac:dyDescent="0.25">
      <c r="B2033" s="6" t="s">
        <v>4365</v>
      </c>
    </row>
    <row r="2034" spans="1:5" x14ac:dyDescent="0.25">
      <c r="A2034" s="6">
        <v>100411624</v>
      </c>
      <c r="B2034" s="6" t="s">
        <v>1809</v>
      </c>
      <c r="C2034" s="6">
        <v>14</v>
      </c>
      <c r="D2034" s="6">
        <v>32.44</v>
      </c>
      <c r="E2034" s="6">
        <v>4</v>
      </c>
    </row>
    <row r="2035" spans="1:5" x14ac:dyDescent="0.25">
      <c r="A2035" s="6">
        <v>100411608</v>
      </c>
      <c r="B2035" s="6" t="s">
        <v>1810</v>
      </c>
      <c r="C2035" s="6">
        <v>14</v>
      </c>
      <c r="D2035" s="6">
        <v>32.44</v>
      </c>
      <c r="E2035" s="6">
        <v>4</v>
      </c>
    </row>
    <row r="2036" spans="1:5" x14ac:dyDescent="0.25">
      <c r="A2036" s="6">
        <v>100411632</v>
      </c>
      <c r="B2036" s="6" t="s">
        <v>1811</v>
      </c>
      <c r="C2036" s="6">
        <v>14</v>
      </c>
      <c r="D2036" s="6">
        <v>32.44</v>
      </c>
      <c r="E2036" s="6">
        <v>4</v>
      </c>
    </row>
    <row r="2037" spans="1:5" x14ac:dyDescent="0.25">
      <c r="A2037" s="6">
        <v>8677</v>
      </c>
      <c r="B2037" s="6" t="s">
        <v>1812</v>
      </c>
      <c r="C2037" s="6">
        <v>14</v>
      </c>
      <c r="D2037" s="6">
        <v>32.44</v>
      </c>
      <c r="E2037" s="6">
        <v>2</v>
      </c>
    </row>
    <row r="2038" spans="1:5" x14ac:dyDescent="0.25">
      <c r="B2038" s="6" t="s">
        <v>4366</v>
      </c>
    </row>
    <row r="2039" spans="1:5" x14ac:dyDescent="0.25">
      <c r="A2039" s="6">
        <v>100551031</v>
      </c>
      <c r="B2039" s="6" t="s">
        <v>1813</v>
      </c>
      <c r="C2039" s="6">
        <v>16</v>
      </c>
      <c r="D2039" s="6">
        <v>45.6</v>
      </c>
      <c r="E2039" s="6">
        <v>4</v>
      </c>
    </row>
    <row r="2040" spans="1:5" x14ac:dyDescent="0.25">
      <c r="B2040" s="6" t="s">
        <v>4207</v>
      </c>
    </row>
    <row r="2041" spans="1:5" x14ac:dyDescent="0.25">
      <c r="A2041" s="6">
        <v>100564541</v>
      </c>
      <c r="B2041" s="6" t="s">
        <v>1814</v>
      </c>
      <c r="C2041" s="6">
        <v>6</v>
      </c>
      <c r="D2041" s="6">
        <v>47.56</v>
      </c>
      <c r="E2041" s="6">
        <v>6</v>
      </c>
    </row>
    <row r="2042" spans="1:5" x14ac:dyDescent="0.25">
      <c r="A2042" s="6">
        <v>18156</v>
      </c>
      <c r="B2042" s="6" t="s">
        <v>1815</v>
      </c>
      <c r="C2042" s="6">
        <v>7</v>
      </c>
      <c r="D2042" s="6">
        <v>68.599999999999994</v>
      </c>
      <c r="E2042" s="6">
        <v>7</v>
      </c>
    </row>
    <row r="2043" spans="1:5" x14ac:dyDescent="0.25">
      <c r="A2043" s="6">
        <v>100547437</v>
      </c>
      <c r="B2043" s="6" t="s">
        <v>1816</v>
      </c>
      <c r="C2043" s="6">
        <v>8</v>
      </c>
      <c r="D2043" s="6">
        <v>124.69</v>
      </c>
      <c r="E2043" s="6">
        <v>2</v>
      </c>
    </row>
    <row r="2044" spans="1:5" x14ac:dyDescent="0.25">
      <c r="A2044" s="6">
        <v>100548671</v>
      </c>
      <c r="B2044" s="6" t="s">
        <v>1817</v>
      </c>
      <c r="C2044" s="6">
        <v>6</v>
      </c>
      <c r="D2044" s="6">
        <v>146.19999999999999</v>
      </c>
      <c r="E2044" s="6">
        <v>6</v>
      </c>
    </row>
    <row r="2045" spans="1:5" x14ac:dyDescent="0.25">
      <c r="A2045" s="6">
        <v>100548663</v>
      </c>
      <c r="B2045" s="6" t="s">
        <v>1818</v>
      </c>
      <c r="C2045" s="6">
        <v>6</v>
      </c>
      <c r="D2045" s="6">
        <v>146.19999999999999</v>
      </c>
      <c r="E2045" s="6">
        <v>6</v>
      </c>
    </row>
    <row r="2046" spans="1:5" x14ac:dyDescent="0.25">
      <c r="B2046" s="6" t="s">
        <v>1819</v>
      </c>
    </row>
    <row r="2047" spans="1:5" x14ac:dyDescent="0.25">
      <c r="B2047" s="6" t="s">
        <v>4367</v>
      </c>
    </row>
    <row r="2048" spans="1:5" x14ac:dyDescent="0.25">
      <c r="A2048" s="6">
        <v>2764</v>
      </c>
      <c r="B2048" s="6" t="s">
        <v>1820</v>
      </c>
      <c r="C2048" s="6">
        <v>7</v>
      </c>
      <c r="D2048" s="6">
        <v>89.36</v>
      </c>
      <c r="E2048" s="6">
        <v>1</v>
      </c>
    </row>
    <row r="2049" spans="1:5" x14ac:dyDescent="0.25">
      <c r="A2049" s="6">
        <v>7872</v>
      </c>
      <c r="B2049" s="6" t="s">
        <v>1821</v>
      </c>
      <c r="C2049" s="6">
        <v>20</v>
      </c>
      <c r="D2049" s="6">
        <v>27.26</v>
      </c>
      <c r="E2049" s="6">
        <v>20</v>
      </c>
    </row>
    <row r="2050" spans="1:5" x14ac:dyDescent="0.25">
      <c r="A2050" s="6">
        <v>36693</v>
      </c>
      <c r="B2050" s="6" t="s">
        <v>1822</v>
      </c>
      <c r="C2050" s="6">
        <v>20</v>
      </c>
      <c r="D2050" s="6">
        <v>27.26</v>
      </c>
      <c r="E2050" s="6">
        <v>20</v>
      </c>
    </row>
    <row r="2051" spans="1:5" x14ac:dyDescent="0.25">
      <c r="A2051" s="6">
        <v>7875</v>
      </c>
      <c r="B2051" s="6" t="s">
        <v>1823</v>
      </c>
      <c r="C2051" s="6">
        <v>18</v>
      </c>
      <c r="D2051" s="6">
        <v>27.26</v>
      </c>
      <c r="E2051" s="6">
        <v>18</v>
      </c>
    </row>
    <row r="2052" spans="1:5" x14ac:dyDescent="0.25">
      <c r="A2052" s="6">
        <v>34395</v>
      </c>
      <c r="B2052" s="6" t="s">
        <v>1824</v>
      </c>
      <c r="C2052" s="6">
        <v>16</v>
      </c>
      <c r="D2052" s="6">
        <v>27.26</v>
      </c>
      <c r="E2052" s="6">
        <v>16</v>
      </c>
    </row>
    <row r="2053" spans="1:5" x14ac:dyDescent="0.25">
      <c r="A2053" s="6">
        <v>11148</v>
      </c>
      <c r="B2053" s="6" t="s">
        <v>1825</v>
      </c>
      <c r="C2053" s="6">
        <v>18</v>
      </c>
      <c r="D2053" s="6">
        <v>27.26</v>
      </c>
      <c r="E2053" s="6">
        <v>18</v>
      </c>
    </row>
    <row r="2054" spans="1:5" x14ac:dyDescent="0.25">
      <c r="A2054" s="6">
        <v>33880</v>
      </c>
      <c r="B2054" s="6" t="s">
        <v>1826</v>
      </c>
      <c r="C2054" s="6">
        <v>16</v>
      </c>
      <c r="D2054" s="6">
        <v>27.26</v>
      </c>
      <c r="E2054" s="6">
        <v>16</v>
      </c>
    </row>
    <row r="2055" spans="1:5" x14ac:dyDescent="0.25">
      <c r="B2055" s="6" t="s">
        <v>4368</v>
      </c>
    </row>
    <row r="2056" spans="1:5" x14ac:dyDescent="0.25">
      <c r="A2056" s="6">
        <v>34093</v>
      </c>
      <c r="B2056" s="6" t="s">
        <v>1827</v>
      </c>
      <c r="C2056" s="6">
        <v>7</v>
      </c>
      <c r="D2056" s="6">
        <v>89.36</v>
      </c>
      <c r="E2056" s="6">
        <v>1</v>
      </c>
    </row>
    <row r="2057" spans="1:5" x14ac:dyDescent="0.25">
      <c r="A2057" s="6">
        <v>100542237</v>
      </c>
      <c r="B2057" s="6" t="s">
        <v>1828</v>
      </c>
      <c r="C2057" s="6">
        <v>5</v>
      </c>
      <c r="D2057" s="6">
        <v>148.93</v>
      </c>
      <c r="E2057" s="6">
        <v>1</v>
      </c>
    </row>
    <row r="2058" spans="1:5" x14ac:dyDescent="0.25">
      <c r="A2058" s="6">
        <v>100542261</v>
      </c>
      <c r="B2058" s="6" t="s">
        <v>1829</v>
      </c>
      <c r="C2058" s="6">
        <v>5</v>
      </c>
      <c r="D2058" s="6">
        <v>148.93</v>
      </c>
      <c r="E2058" s="6">
        <v>1</v>
      </c>
    </row>
    <row r="2059" spans="1:5" x14ac:dyDescent="0.25">
      <c r="A2059" s="6">
        <v>100542270</v>
      </c>
      <c r="B2059" s="6" t="s">
        <v>1830</v>
      </c>
      <c r="C2059" s="6">
        <v>5</v>
      </c>
      <c r="D2059" s="6">
        <v>148.93</v>
      </c>
      <c r="E2059" s="6">
        <v>1</v>
      </c>
    </row>
    <row r="2060" spans="1:5" x14ac:dyDescent="0.25">
      <c r="A2060" s="6">
        <v>100542288</v>
      </c>
      <c r="B2060" s="6" t="s">
        <v>1831</v>
      </c>
      <c r="C2060" s="6">
        <v>4</v>
      </c>
      <c r="D2060" s="6">
        <v>148.93</v>
      </c>
      <c r="E2060" s="6">
        <v>1</v>
      </c>
    </row>
    <row r="2061" spans="1:5" x14ac:dyDescent="0.25">
      <c r="A2061" s="6">
        <v>100542309</v>
      </c>
      <c r="B2061" s="6" t="s">
        <v>1832</v>
      </c>
      <c r="C2061" s="6">
        <v>4</v>
      </c>
      <c r="D2061" s="6">
        <v>148.93</v>
      </c>
      <c r="E2061" s="6">
        <v>1</v>
      </c>
    </row>
    <row r="2062" spans="1:5" x14ac:dyDescent="0.25">
      <c r="A2062" s="6">
        <v>100522210</v>
      </c>
      <c r="B2062" s="6" t="s">
        <v>1833</v>
      </c>
      <c r="C2062" s="6">
        <v>12</v>
      </c>
      <c r="D2062" s="6">
        <v>28.52</v>
      </c>
      <c r="E2062" s="6">
        <v>6</v>
      </c>
    </row>
    <row r="2063" spans="1:5" x14ac:dyDescent="0.25">
      <c r="A2063" s="6">
        <v>100399434</v>
      </c>
      <c r="B2063" s="6" t="s">
        <v>1834</v>
      </c>
      <c r="C2063" s="6">
        <v>20</v>
      </c>
      <c r="D2063" s="6">
        <v>16.329999999999998</v>
      </c>
      <c r="E2063" s="6">
        <v>5</v>
      </c>
    </row>
    <row r="2064" spans="1:5" x14ac:dyDescent="0.25">
      <c r="A2064" s="6">
        <v>100399418</v>
      </c>
      <c r="B2064" s="6" t="s">
        <v>1835</v>
      </c>
      <c r="C2064" s="6">
        <v>20</v>
      </c>
      <c r="D2064" s="6">
        <v>16.329999999999998</v>
      </c>
      <c r="E2064" s="6">
        <v>5</v>
      </c>
    </row>
    <row r="2065" spans="1:5" x14ac:dyDescent="0.25">
      <c r="A2065" s="6">
        <v>40189</v>
      </c>
      <c r="B2065" s="6" t="s">
        <v>1836</v>
      </c>
      <c r="C2065" s="6">
        <v>20</v>
      </c>
      <c r="D2065" s="6">
        <v>16.329999999999998</v>
      </c>
      <c r="E2065" s="6">
        <v>5</v>
      </c>
    </row>
    <row r="2066" spans="1:5" x14ac:dyDescent="0.25">
      <c r="A2066" s="6">
        <v>100522199</v>
      </c>
      <c r="B2066" s="6" t="s">
        <v>1837</v>
      </c>
      <c r="C2066" s="6">
        <v>12</v>
      </c>
      <c r="D2066" s="6">
        <v>28.52</v>
      </c>
      <c r="E2066" s="6">
        <v>6</v>
      </c>
    </row>
    <row r="2067" spans="1:5" x14ac:dyDescent="0.25">
      <c r="A2067" s="6">
        <v>43002</v>
      </c>
      <c r="B2067" s="6" t="s">
        <v>1838</v>
      </c>
      <c r="C2067" s="6">
        <v>20</v>
      </c>
      <c r="D2067" s="6">
        <v>16.329999999999998</v>
      </c>
      <c r="E2067" s="6">
        <v>5</v>
      </c>
    </row>
    <row r="2068" spans="1:5" x14ac:dyDescent="0.25">
      <c r="A2068" s="6">
        <v>26173</v>
      </c>
      <c r="B2068" s="6" t="s">
        <v>1839</v>
      </c>
      <c r="C2068" s="6">
        <v>7</v>
      </c>
      <c r="D2068" s="6">
        <v>89.36</v>
      </c>
      <c r="E2068" s="6">
        <v>1</v>
      </c>
    </row>
    <row r="2069" spans="1:5" x14ac:dyDescent="0.25">
      <c r="A2069" s="6">
        <v>100522201</v>
      </c>
      <c r="B2069" s="6" t="s">
        <v>1840</v>
      </c>
      <c r="C2069" s="6">
        <v>12</v>
      </c>
      <c r="D2069" s="6">
        <v>28.52</v>
      </c>
      <c r="E2069" s="6">
        <v>6</v>
      </c>
    </row>
    <row r="2070" spans="1:5" x14ac:dyDescent="0.25">
      <c r="A2070" s="6">
        <v>38669</v>
      </c>
      <c r="B2070" s="6" t="s">
        <v>1841</v>
      </c>
      <c r="C2070" s="6">
        <v>28</v>
      </c>
      <c r="D2070" s="6">
        <v>16.559999999999999</v>
      </c>
      <c r="E2070" s="6">
        <v>7</v>
      </c>
    </row>
    <row r="2071" spans="1:5" x14ac:dyDescent="0.25">
      <c r="A2071" s="6">
        <v>100399426</v>
      </c>
      <c r="B2071" s="6" t="s">
        <v>1842</v>
      </c>
      <c r="C2071" s="6">
        <v>20</v>
      </c>
      <c r="D2071" s="6">
        <v>16.329999999999998</v>
      </c>
      <c r="E2071" s="6">
        <v>5</v>
      </c>
    </row>
    <row r="2072" spans="1:5" x14ac:dyDescent="0.25">
      <c r="A2072" s="6">
        <v>100522228</v>
      </c>
      <c r="B2072" s="6" t="s">
        <v>1843</v>
      </c>
      <c r="C2072" s="6">
        <v>12</v>
      </c>
      <c r="D2072" s="6">
        <v>28.52</v>
      </c>
      <c r="E2072" s="6">
        <v>6</v>
      </c>
    </row>
    <row r="2073" spans="1:5" x14ac:dyDescent="0.25">
      <c r="B2073" s="6" t="s">
        <v>4369</v>
      </c>
    </row>
    <row r="2074" spans="1:5" x14ac:dyDescent="0.25">
      <c r="A2074" s="6">
        <v>17617</v>
      </c>
      <c r="B2074" s="6" t="s">
        <v>1844</v>
      </c>
      <c r="C2074" s="6">
        <v>20</v>
      </c>
      <c r="D2074" s="6">
        <v>28.8</v>
      </c>
      <c r="E2074" s="6">
        <v>20</v>
      </c>
    </row>
    <row r="2075" spans="1:5" x14ac:dyDescent="0.25">
      <c r="A2075" s="6">
        <v>493</v>
      </c>
      <c r="B2075" s="6" t="s">
        <v>1845</v>
      </c>
      <c r="C2075" s="6">
        <v>13</v>
      </c>
      <c r="D2075" s="6">
        <v>28.8</v>
      </c>
      <c r="E2075" s="6">
        <v>13</v>
      </c>
    </row>
    <row r="2076" spans="1:5" x14ac:dyDescent="0.25">
      <c r="B2076" s="6" t="s">
        <v>4370</v>
      </c>
    </row>
    <row r="2077" spans="1:5" x14ac:dyDescent="0.25">
      <c r="A2077" s="6">
        <v>18135</v>
      </c>
      <c r="B2077" s="6" t="s">
        <v>1846</v>
      </c>
      <c r="C2077" s="6">
        <v>20</v>
      </c>
      <c r="D2077" s="6">
        <v>26.4</v>
      </c>
      <c r="E2077" s="6">
        <v>5</v>
      </c>
    </row>
    <row r="2078" spans="1:5" x14ac:dyDescent="0.25">
      <c r="A2078" s="6">
        <v>18138</v>
      </c>
      <c r="B2078" s="6" t="s">
        <v>1847</v>
      </c>
      <c r="C2078" s="6">
        <v>20</v>
      </c>
      <c r="D2078" s="6">
        <v>26.4</v>
      </c>
      <c r="E2078" s="6">
        <v>5</v>
      </c>
    </row>
    <row r="2079" spans="1:5" x14ac:dyDescent="0.25">
      <c r="A2079" s="6">
        <v>100539530</v>
      </c>
      <c r="B2079" s="6" t="s">
        <v>1848</v>
      </c>
      <c r="C2079" s="6">
        <v>30</v>
      </c>
      <c r="D2079" s="6">
        <v>26.4</v>
      </c>
      <c r="E2079" s="6">
        <v>5</v>
      </c>
    </row>
    <row r="2080" spans="1:5" x14ac:dyDescent="0.25">
      <c r="A2080" s="6">
        <v>18137</v>
      </c>
      <c r="B2080" s="6" t="s">
        <v>1849</v>
      </c>
      <c r="C2080" s="6">
        <v>20</v>
      </c>
      <c r="D2080" s="6">
        <v>26.4</v>
      </c>
      <c r="E2080" s="6">
        <v>5</v>
      </c>
    </row>
    <row r="2081" spans="1:5" x14ac:dyDescent="0.25">
      <c r="A2081" s="6">
        <v>17449</v>
      </c>
      <c r="B2081" s="6" t="s">
        <v>1850</v>
      </c>
      <c r="C2081" s="6">
        <v>20</v>
      </c>
      <c r="D2081" s="6">
        <v>16.8</v>
      </c>
      <c r="E2081" s="6">
        <v>5</v>
      </c>
    </row>
    <row r="2082" spans="1:5" x14ac:dyDescent="0.25">
      <c r="A2082" s="6">
        <v>4553</v>
      </c>
      <c r="B2082" s="6" t="s">
        <v>1851</v>
      </c>
      <c r="C2082" s="6">
        <v>9</v>
      </c>
      <c r="D2082" s="6">
        <v>42</v>
      </c>
      <c r="E2082" s="6">
        <v>3</v>
      </c>
    </row>
    <row r="2083" spans="1:5" x14ac:dyDescent="0.25">
      <c r="A2083" s="6">
        <v>22692</v>
      </c>
      <c r="B2083" s="6" t="s">
        <v>1852</v>
      </c>
      <c r="C2083" s="6">
        <v>20</v>
      </c>
      <c r="D2083" s="6">
        <v>16.8</v>
      </c>
      <c r="E2083" s="6">
        <v>5</v>
      </c>
    </row>
    <row r="2084" spans="1:5" x14ac:dyDescent="0.25">
      <c r="A2084" s="6">
        <v>4555</v>
      </c>
      <c r="B2084" s="6" t="s">
        <v>1853</v>
      </c>
      <c r="C2084" s="6">
        <v>9</v>
      </c>
      <c r="D2084" s="6">
        <v>42</v>
      </c>
      <c r="E2084" s="6">
        <v>3</v>
      </c>
    </row>
    <row r="2085" spans="1:5" x14ac:dyDescent="0.25">
      <c r="A2085" s="6">
        <v>11918</v>
      </c>
      <c r="B2085" s="6" t="s">
        <v>1854</v>
      </c>
      <c r="C2085" s="6">
        <v>20</v>
      </c>
      <c r="D2085" s="6">
        <v>16.8</v>
      </c>
      <c r="E2085" s="6">
        <v>5</v>
      </c>
    </row>
    <row r="2086" spans="1:5" x14ac:dyDescent="0.25">
      <c r="A2086" s="6">
        <v>5288</v>
      </c>
      <c r="B2086" s="6" t="s">
        <v>1855</v>
      </c>
      <c r="C2086" s="6">
        <v>9</v>
      </c>
      <c r="D2086" s="6">
        <v>42</v>
      </c>
      <c r="E2086" s="6">
        <v>3</v>
      </c>
    </row>
    <row r="2087" spans="1:5" x14ac:dyDescent="0.25">
      <c r="A2087" s="6">
        <v>100546749</v>
      </c>
      <c r="B2087" s="6" t="s">
        <v>1856</v>
      </c>
      <c r="C2087" s="6">
        <v>9</v>
      </c>
      <c r="D2087" s="6">
        <v>42</v>
      </c>
      <c r="E2087" s="6">
        <v>3</v>
      </c>
    </row>
    <row r="2088" spans="1:5" x14ac:dyDescent="0.25">
      <c r="A2088" s="6">
        <v>13634</v>
      </c>
      <c r="B2088" s="6" t="s">
        <v>1857</v>
      </c>
      <c r="C2088" s="6">
        <v>20</v>
      </c>
      <c r="D2088" s="6">
        <v>16.8</v>
      </c>
      <c r="E2088" s="6">
        <v>5</v>
      </c>
    </row>
    <row r="2089" spans="1:5" x14ac:dyDescent="0.25">
      <c r="A2089" s="6">
        <v>100546747</v>
      </c>
      <c r="B2089" s="6" t="s">
        <v>1858</v>
      </c>
      <c r="C2089" s="6">
        <v>9</v>
      </c>
      <c r="D2089" s="6">
        <v>42</v>
      </c>
      <c r="E2089" s="6">
        <v>3</v>
      </c>
    </row>
    <row r="2090" spans="1:5" x14ac:dyDescent="0.25">
      <c r="A2090" s="6">
        <v>50191</v>
      </c>
      <c r="B2090" s="6" t="s">
        <v>1859</v>
      </c>
      <c r="C2090" s="6">
        <v>30</v>
      </c>
      <c r="D2090" s="6">
        <v>16.8</v>
      </c>
      <c r="E2090" s="6">
        <v>5</v>
      </c>
    </row>
    <row r="2091" spans="1:5" x14ac:dyDescent="0.25">
      <c r="B2091" s="6" t="s">
        <v>4371</v>
      </c>
    </row>
    <row r="2092" spans="1:5" x14ac:dyDescent="0.25">
      <c r="A2092" s="6">
        <v>100403288</v>
      </c>
      <c r="B2092" s="6" t="s">
        <v>1860</v>
      </c>
      <c r="C2092" s="6">
        <v>24</v>
      </c>
      <c r="D2092" s="6">
        <v>47.63</v>
      </c>
      <c r="E2092" s="6">
        <v>4</v>
      </c>
    </row>
    <row r="2093" spans="1:5" x14ac:dyDescent="0.25">
      <c r="A2093" s="6">
        <v>100459185</v>
      </c>
      <c r="B2093" s="6" t="s">
        <v>1861</v>
      </c>
      <c r="C2093" s="6">
        <v>20</v>
      </c>
      <c r="D2093" s="6">
        <v>47.63</v>
      </c>
      <c r="E2093" s="6">
        <v>4</v>
      </c>
    </row>
    <row r="2094" spans="1:5" x14ac:dyDescent="0.25">
      <c r="A2094" s="6">
        <v>100545937</v>
      </c>
      <c r="B2094" s="6" t="s">
        <v>1862</v>
      </c>
      <c r="C2094" s="6">
        <v>20</v>
      </c>
      <c r="D2094" s="6">
        <v>32.03</v>
      </c>
      <c r="E2094" s="6">
        <v>4</v>
      </c>
    </row>
    <row r="2095" spans="1:5" x14ac:dyDescent="0.25">
      <c r="A2095" s="6">
        <v>40002</v>
      </c>
      <c r="B2095" s="6" t="s">
        <v>1863</v>
      </c>
      <c r="C2095" s="6">
        <v>20</v>
      </c>
      <c r="D2095" s="6">
        <v>32.03</v>
      </c>
      <c r="E2095" s="6">
        <v>4</v>
      </c>
    </row>
    <row r="2096" spans="1:5" x14ac:dyDescent="0.25">
      <c r="A2096" s="6">
        <v>40001</v>
      </c>
      <c r="B2096" s="6" t="s">
        <v>1864</v>
      </c>
      <c r="C2096" s="6">
        <v>20</v>
      </c>
      <c r="D2096" s="6">
        <v>32.03</v>
      </c>
      <c r="E2096" s="6">
        <v>4</v>
      </c>
    </row>
    <row r="2097" spans="1:5" x14ac:dyDescent="0.25">
      <c r="A2097" s="6">
        <v>40003</v>
      </c>
      <c r="B2097" s="6" t="s">
        <v>1865</v>
      </c>
      <c r="C2097" s="6">
        <v>20</v>
      </c>
      <c r="D2097" s="6">
        <v>32.03</v>
      </c>
      <c r="E2097" s="6">
        <v>4</v>
      </c>
    </row>
    <row r="2098" spans="1:5" x14ac:dyDescent="0.25">
      <c r="A2098" s="6">
        <v>40017</v>
      </c>
      <c r="B2098" s="6" t="s">
        <v>1866</v>
      </c>
      <c r="C2098" s="6">
        <v>28</v>
      </c>
      <c r="D2098" s="6">
        <v>35.81</v>
      </c>
      <c r="E2098" s="6">
        <v>4</v>
      </c>
    </row>
    <row r="2099" spans="1:5" x14ac:dyDescent="0.25">
      <c r="B2099" s="6" t="s">
        <v>4372</v>
      </c>
    </row>
    <row r="2100" spans="1:5" x14ac:dyDescent="0.25">
      <c r="A2100" s="6">
        <v>5428</v>
      </c>
      <c r="B2100" s="6" t="s">
        <v>1867</v>
      </c>
      <c r="C2100" s="6">
        <v>60</v>
      </c>
      <c r="D2100" s="6">
        <v>14.58</v>
      </c>
      <c r="E2100" s="6">
        <v>60</v>
      </c>
    </row>
    <row r="2101" spans="1:5" x14ac:dyDescent="0.25">
      <c r="A2101" s="6">
        <v>5429</v>
      </c>
      <c r="B2101" s="6" t="s">
        <v>1868</v>
      </c>
      <c r="C2101" s="6">
        <v>60</v>
      </c>
      <c r="D2101" s="6">
        <v>14.58</v>
      </c>
      <c r="E2101" s="6">
        <v>60</v>
      </c>
    </row>
    <row r="2102" spans="1:5" x14ac:dyDescent="0.25">
      <c r="B2102" s="6" t="s">
        <v>4373</v>
      </c>
    </row>
    <row r="2103" spans="1:5" x14ac:dyDescent="0.25">
      <c r="A2103" s="6">
        <v>4847</v>
      </c>
      <c r="B2103" s="6" t="s">
        <v>1869</v>
      </c>
      <c r="C2103" s="6">
        <v>9</v>
      </c>
      <c r="D2103" s="6">
        <v>85.77</v>
      </c>
      <c r="E2103" s="6">
        <v>1</v>
      </c>
    </row>
    <row r="2104" spans="1:5" x14ac:dyDescent="0.25">
      <c r="A2104" s="6">
        <v>7248</v>
      </c>
      <c r="B2104" s="6" t="s">
        <v>1870</v>
      </c>
      <c r="C2104" s="6">
        <v>20</v>
      </c>
      <c r="D2104" s="6">
        <v>59.46</v>
      </c>
      <c r="E2104" s="6">
        <v>2</v>
      </c>
    </row>
    <row r="2105" spans="1:5" x14ac:dyDescent="0.25">
      <c r="A2105" s="6">
        <v>100544789</v>
      </c>
      <c r="B2105" s="6" t="s">
        <v>1871</v>
      </c>
      <c r="C2105" s="6">
        <v>20</v>
      </c>
      <c r="D2105" s="6">
        <v>47.88</v>
      </c>
      <c r="E2105" s="6">
        <v>4</v>
      </c>
    </row>
    <row r="2106" spans="1:5" x14ac:dyDescent="0.25">
      <c r="A2106" s="6">
        <v>100544786</v>
      </c>
      <c r="B2106" s="6" t="s">
        <v>1872</v>
      </c>
      <c r="C2106" s="6">
        <v>20</v>
      </c>
      <c r="D2106" s="6">
        <v>47.88</v>
      </c>
      <c r="E2106" s="6">
        <v>4</v>
      </c>
    </row>
    <row r="2107" spans="1:5" x14ac:dyDescent="0.25">
      <c r="A2107" s="6">
        <v>100545010</v>
      </c>
      <c r="B2107" s="6" t="s">
        <v>1873</v>
      </c>
      <c r="C2107" s="6">
        <v>12</v>
      </c>
      <c r="D2107" s="6">
        <v>41.96</v>
      </c>
      <c r="E2107" s="6">
        <v>4</v>
      </c>
    </row>
    <row r="2108" spans="1:5" x14ac:dyDescent="0.25">
      <c r="A2108" s="6">
        <v>100545012</v>
      </c>
      <c r="B2108" s="6" t="s">
        <v>1874</v>
      </c>
      <c r="C2108" s="6">
        <v>12</v>
      </c>
      <c r="D2108" s="6">
        <v>70.790000000000006</v>
      </c>
      <c r="E2108" s="6">
        <v>3</v>
      </c>
    </row>
    <row r="2109" spans="1:5" x14ac:dyDescent="0.25">
      <c r="A2109" s="6">
        <v>100443600</v>
      </c>
      <c r="B2109" s="6" t="s">
        <v>1875</v>
      </c>
      <c r="C2109" s="6">
        <v>20</v>
      </c>
      <c r="D2109" s="6">
        <v>43.02</v>
      </c>
      <c r="E2109" s="6">
        <v>5</v>
      </c>
    </row>
    <row r="2110" spans="1:5" x14ac:dyDescent="0.25">
      <c r="A2110" s="6">
        <v>29303</v>
      </c>
      <c r="B2110" s="6" t="s">
        <v>1876</v>
      </c>
      <c r="C2110" s="6">
        <v>20</v>
      </c>
      <c r="D2110" s="6">
        <v>41.96</v>
      </c>
      <c r="E2110" s="6">
        <v>5</v>
      </c>
    </row>
    <row r="2111" spans="1:5" x14ac:dyDescent="0.25">
      <c r="A2111" s="6">
        <v>7076</v>
      </c>
      <c r="B2111" s="6" t="s">
        <v>1877</v>
      </c>
      <c r="C2111" s="6">
        <v>20</v>
      </c>
      <c r="D2111" s="6">
        <v>36.58</v>
      </c>
      <c r="E2111" s="6">
        <v>4</v>
      </c>
    </row>
    <row r="2112" spans="1:5" x14ac:dyDescent="0.25">
      <c r="A2112" s="6">
        <v>47911</v>
      </c>
      <c r="B2112" s="6" t="s">
        <v>1878</v>
      </c>
      <c r="C2112" s="6">
        <v>12</v>
      </c>
      <c r="D2112" s="6">
        <v>56.84</v>
      </c>
      <c r="E2112" s="6">
        <v>4</v>
      </c>
    </row>
    <row r="2113" spans="1:5" x14ac:dyDescent="0.25">
      <c r="A2113" s="6">
        <v>12941</v>
      </c>
      <c r="B2113" s="6" t="s">
        <v>1879</v>
      </c>
      <c r="C2113" s="6">
        <v>20</v>
      </c>
      <c r="D2113" s="6">
        <v>37.1</v>
      </c>
      <c r="E2113" s="6">
        <v>5</v>
      </c>
    </row>
    <row r="2114" spans="1:5" x14ac:dyDescent="0.25">
      <c r="A2114" s="6">
        <v>34199</v>
      </c>
      <c r="B2114" s="6" t="s">
        <v>1880</v>
      </c>
      <c r="C2114" s="6">
        <v>20</v>
      </c>
      <c r="D2114" s="6">
        <v>36.58</v>
      </c>
      <c r="E2114" s="6">
        <v>4</v>
      </c>
    </row>
    <row r="2115" spans="1:5" x14ac:dyDescent="0.25">
      <c r="A2115" s="6">
        <v>1289</v>
      </c>
      <c r="B2115" s="6" t="s">
        <v>1881</v>
      </c>
      <c r="C2115" s="6">
        <v>20</v>
      </c>
      <c r="D2115" s="6">
        <v>36.58</v>
      </c>
      <c r="E2115" s="6">
        <v>4</v>
      </c>
    </row>
    <row r="2116" spans="1:5" x14ac:dyDescent="0.25">
      <c r="A2116" s="6">
        <v>47913</v>
      </c>
      <c r="B2116" s="6" t="s">
        <v>1882</v>
      </c>
      <c r="C2116" s="6">
        <v>20</v>
      </c>
      <c r="D2116" s="6">
        <v>36.58</v>
      </c>
      <c r="E2116" s="6">
        <v>5</v>
      </c>
    </row>
    <row r="2117" spans="1:5" x14ac:dyDescent="0.25">
      <c r="A2117" s="6">
        <v>33491</v>
      </c>
      <c r="B2117" s="6" t="s">
        <v>1883</v>
      </c>
      <c r="C2117" s="6">
        <v>20</v>
      </c>
      <c r="D2117" s="6">
        <v>36.58</v>
      </c>
      <c r="E2117" s="6">
        <v>5</v>
      </c>
    </row>
    <row r="2118" spans="1:5" x14ac:dyDescent="0.25">
      <c r="A2118" s="6">
        <v>100544791</v>
      </c>
      <c r="B2118" s="6" t="s">
        <v>1884</v>
      </c>
      <c r="C2118" s="6">
        <v>20</v>
      </c>
      <c r="D2118" s="6">
        <v>32.11</v>
      </c>
      <c r="E2118" s="6">
        <v>5</v>
      </c>
    </row>
    <row r="2119" spans="1:5" x14ac:dyDescent="0.25">
      <c r="A2119" s="6">
        <v>100544787</v>
      </c>
      <c r="B2119" s="6" t="s">
        <v>1885</v>
      </c>
      <c r="C2119" s="6">
        <v>20</v>
      </c>
      <c r="D2119" s="6">
        <v>43.28</v>
      </c>
      <c r="E2119" s="6">
        <v>5</v>
      </c>
    </row>
    <row r="2120" spans="1:5" x14ac:dyDescent="0.25">
      <c r="A2120" s="6">
        <v>100528363</v>
      </c>
      <c r="B2120" s="6" t="s">
        <v>1886</v>
      </c>
      <c r="C2120" s="6">
        <v>3</v>
      </c>
      <c r="D2120" s="6">
        <v>172.68</v>
      </c>
      <c r="E2120" s="6">
        <v>1</v>
      </c>
    </row>
    <row r="2121" spans="1:5" x14ac:dyDescent="0.25">
      <c r="A2121" s="6">
        <v>100516021</v>
      </c>
      <c r="B2121" s="6" t="s">
        <v>1887</v>
      </c>
      <c r="C2121" s="6">
        <v>3</v>
      </c>
      <c r="D2121" s="6">
        <v>172.68</v>
      </c>
      <c r="E2121" s="6">
        <v>1</v>
      </c>
    </row>
    <row r="2122" spans="1:5" x14ac:dyDescent="0.25">
      <c r="A2122" s="6">
        <v>100544788</v>
      </c>
      <c r="B2122" s="6" t="s">
        <v>1888</v>
      </c>
      <c r="C2122" s="6">
        <v>20</v>
      </c>
      <c r="D2122" s="6">
        <v>43.28</v>
      </c>
      <c r="E2122" s="6">
        <v>4</v>
      </c>
    </row>
    <row r="2123" spans="1:5" x14ac:dyDescent="0.25">
      <c r="B2123" s="6" t="s">
        <v>4374</v>
      </c>
    </row>
    <row r="2124" spans="1:5" x14ac:dyDescent="0.25">
      <c r="A2124" s="6">
        <v>100545907</v>
      </c>
      <c r="B2124" s="6" t="s">
        <v>1889</v>
      </c>
      <c r="C2124" s="6">
        <v>16</v>
      </c>
      <c r="D2124" s="6">
        <v>39.770000000000003</v>
      </c>
      <c r="E2124" s="6">
        <v>16</v>
      </c>
    </row>
    <row r="2125" spans="1:5" x14ac:dyDescent="0.25">
      <c r="A2125" s="6">
        <v>100545906</v>
      </c>
      <c r="B2125" s="6" t="s">
        <v>1890</v>
      </c>
      <c r="C2125" s="6">
        <v>16</v>
      </c>
      <c r="D2125" s="6">
        <v>39.770000000000003</v>
      </c>
      <c r="E2125" s="6">
        <v>16</v>
      </c>
    </row>
    <row r="2126" spans="1:5" x14ac:dyDescent="0.25">
      <c r="B2126" s="6" t="s">
        <v>4375</v>
      </c>
    </row>
    <row r="2127" spans="1:5" x14ac:dyDescent="0.25">
      <c r="A2127" s="6">
        <v>100548401</v>
      </c>
      <c r="B2127" s="6" t="s">
        <v>1891</v>
      </c>
      <c r="C2127" s="6">
        <v>16</v>
      </c>
      <c r="D2127" s="6">
        <v>36.44</v>
      </c>
      <c r="E2127" s="6">
        <v>4</v>
      </c>
    </row>
    <row r="2128" spans="1:5" x14ac:dyDescent="0.25">
      <c r="A2128" s="6">
        <v>100548428</v>
      </c>
      <c r="B2128" s="6" t="s">
        <v>1892</v>
      </c>
      <c r="C2128" s="6">
        <v>16</v>
      </c>
      <c r="D2128" s="6">
        <v>36.44</v>
      </c>
      <c r="E2128" s="6">
        <v>4</v>
      </c>
    </row>
    <row r="2129" spans="1:5" x14ac:dyDescent="0.25">
      <c r="A2129" s="6">
        <v>100548381</v>
      </c>
      <c r="B2129" s="6" t="s">
        <v>1893</v>
      </c>
      <c r="C2129" s="6">
        <v>16</v>
      </c>
      <c r="D2129" s="6">
        <v>36.44</v>
      </c>
      <c r="E2129" s="6">
        <v>4</v>
      </c>
    </row>
    <row r="2130" spans="1:5" x14ac:dyDescent="0.25">
      <c r="A2130" s="6">
        <v>100548444</v>
      </c>
      <c r="B2130" s="6" t="s">
        <v>1894</v>
      </c>
      <c r="C2130" s="6">
        <v>26</v>
      </c>
      <c r="D2130" s="6">
        <v>36.44</v>
      </c>
      <c r="E2130" s="6">
        <v>1</v>
      </c>
    </row>
    <row r="2131" spans="1:5" x14ac:dyDescent="0.25">
      <c r="A2131" s="6">
        <v>100548399</v>
      </c>
      <c r="B2131" s="6" t="s">
        <v>1895</v>
      </c>
      <c r="C2131" s="6">
        <v>14</v>
      </c>
      <c r="D2131" s="6">
        <v>36.44</v>
      </c>
      <c r="E2131" s="6">
        <v>2</v>
      </c>
    </row>
    <row r="2132" spans="1:5" x14ac:dyDescent="0.25">
      <c r="B2132" s="6" t="s">
        <v>4207</v>
      </c>
    </row>
    <row r="2133" spans="1:5" x14ac:dyDescent="0.25">
      <c r="A2133" s="6">
        <v>100423916</v>
      </c>
      <c r="B2133" s="6" t="s">
        <v>1896</v>
      </c>
      <c r="C2133" s="6">
        <v>24</v>
      </c>
      <c r="D2133" s="6">
        <v>76.91</v>
      </c>
      <c r="E2133" s="6">
        <v>1</v>
      </c>
    </row>
    <row r="2134" spans="1:5" x14ac:dyDescent="0.25">
      <c r="A2134" s="6">
        <v>75637</v>
      </c>
      <c r="B2134" s="6" t="s">
        <v>1897</v>
      </c>
      <c r="C2134" s="6">
        <v>12</v>
      </c>
      <c r="D2134" s="6">
        <v>170.2</v>
      </c>
      <c r="E2134" s="6">
        <v>1</v>
      </c>
    </row>
    <row r="2135" spans="1:5" x14ac:dyDescent="0.25">
      <c r="A2135" s="6">
        <v>100544097</v>
      </c>
      <c r="B2135" s="6" t="s">
        <v>1898</v>
      </c>
      <c r="C2135" s="6">
        <v>15</v>
      </c>
      <c r="D2135" s="6">
        <v>204.7</v>
      </c>
      <c r="E2135" s="6">
        <v>1</v>
      </c>
    </row>
    <row r="2136" spans="1:5" x14ac:dyDescent="0.25">
      <c r="A2136" s="6">
        <v>64577</v>
      </c>
      <c r="B2136" s="6" t="s">
        <v>1899</v>
      </c>
      <c r="C2136" s="6">
        <v>12</v>
      </c>
      <c r="D2136" s="6">
        <v>76.91</v>
      </c>
      <c r="E2136" s="6">
        <v>1</v>
      </c>
    </row>
    <row r="2137" spans="1:5" x14ac:dyDescent="0.25">
      <c r="A2137" s="6">
        <v>100545127</v>
      </c>
      <c r="B2137" s="6" t="s">
        <v>1900</v>
      </c>
      <c r="C2137" s="6">
        <v>40</v>
      </c>
      <c r="D2137" s="6">
        <v>77.52</v>
      </c>
      <c r="E2137" s="6">
        <v>2</v>
      </c>
    </row>
    <row r="2138" spans="1:5" x14ac:dyDescent="0.25">
      <c r="A2138" s="6">
        <v>9839</v>
      </c>
      <c r="B2138" s="6" t="s">
        <v>1901</v>
      </c>
      <c r="C2138" s="6">
        <v>12</v>
      </c>
      <c r="D2138" s="6">
        <v>50.02</v>
      </c>
      <c r="E2138" s="6">
        <v>4</v>
      </c>
    </row>
    <row r="2139" spans="1:5" x14ac:dyDescent="0.25">
      <c r="A2139" s="6">
        <v>100548941</v>
      </c>
      <c r="B2139" s="6" t="s">
        <v>1902</v>
      </c>
      <c r="C2139" s="6">
        <v>16</v>
      </c>
      <c r="D2139" s="6">
        <v>40.409999999999997</v>
      </c>
      <c r="E2139" s="6">
        <v>16</v>
      </c>
    </row>
    <row r="2140" spans="1:5" x14ac:dyDescent="0.25">
      <c r="A2140" s="6">
        <v>100549426</v>
      </c>
      <c r="B2140" s="6" t="s">
        <v>1903</v>
      </c>
      <c r="C2140" s="6">
        <v>14</v>
      </c>
      <c r="D2140" s="6">
        <v>26.38</v>
      </c>
      <c r="E2140" s="6">
        <v>14</v>
      </c>
    </row>
    <row r="2141" spans="1:5" x14ac:dyDescent="0.25">
      <c r="A2141" s="6">
        <v>100544445</v>
      </c>
      <c r="B2141" s="6" t="s">
        <v>1904</v>
      </c>
      <c r="C2141" s="6">
        <v>100</v>
      </c>
      <c r="D2141" s="6">
        <v>33.799999999999997</v>
      </c>
      <c r="E2141" s="6">
        <v>5</v>
      </c>
    </row>
    <row r="2142" spans="1:5" x14ac:dyDescent="0.25">
      <c r="A2142" s="6">
        <v>100550707</v>
      </c>
      <c r="B2142" s="6" t="s">
        <v>1905</v>
      </c>
      <c r="C2142" s="6">
        <v>20</v>
      </c>
      <c r="D2142" s="6">
        <v>42.5</v>
      </c>
      <c r="E2142" s="6">
        <v>5</v>
      </c>
    </row>
    <row r="2143" spans="1:5" x14ac:dyDescent="0.25">
      <c r="A2143" s="6">
        <v>100550706</v>
      </c>
      <c r="B2143" s="6" t="s">
        <v>1906</v>
      </c>
      <c r="C2143" s="6">
        <v>28</v>
      </c>
      <c r="D2143" s="6">
        <v>42.5</v>
      </c>
      <c r="E2143" s="6">
        <v>7</v>
      </c>
    </row>
    <row r="2144" spans="1:5" x14ac:dyDescent="0.25">
      <c r="B2144" s="6" t="s">
        <v>1907</v>
      </c>
    </row>
    <row r="2145" spans="1:5" x14ac:dyDescent="0.25">
      <c r="B2145" s="6" t="s">
        <v>4376</v>
      </c>
    </row>
    <row r="2146" spans="1:5" x14ac:dyDescent="0.25">
      <c r="A2146" s="6">
        <v>26032</v>
      </c>
      <c r="B2146" s="6" t="s">
        <v>1908</v>
      </c>
      <c r="C2146" s="6">
        <v>9</v>
      </c>
      <c r="D2146" s="6">
        <v>33.159999999999997</v>
      </c>
      <c r="E2146" s="6">
        <v>3</v>
      </c>
    </row>
    <row r="2147" spans="1:5" x14ac:dyDescent="0.25">
      <c r="A2147" s="6">
        <v>26033</v>
      </c>
      <c r="B2147" s="6" t="s">
        <v>1909</v>
      </c>
      <c r="C2147" s="6">
        <v>9</v>
      </c>
      <c r="D2147" s="6">
        <v>42.17</v>
      </c>
      <c r="E2147" s="6">
        <v>1</v>
      </c>
    </row>
    <row r="2148" spans="1:5" x14ac:dyDescent="0.25">
      <c r="B2148" s="6" t="s">
        <v>4377</v>
      </c>
    </row>
    <row r="2149" spans="1:5" x14ac:dyDescent="0.25">
      <c r="A2149" s="6">
        <v>1457</v>
      </c>
      <c r="B2149" s="6" t="s">
        <v>1910</v>
      </c>
      <c r="C2149" s="6">
        <v>30</v>
      </c>
      <c r="D2149" s="6">
        <v>21.88</v>
      </c>
      <c r="E2149" s="6">
        <v>30</v>
      </c>
    </row>
    <row r="2150" spans="1:5" x14ac:dyDescent="0.25">
      <c r="A2150" s="6">
        <v>3534</v>
      </c>
      <c r="B2150" s="6" t="s">
        <v>1911</v>
      </c>
      <c r="C2150" s="6">
        <v>50</v>
      </c>
      <c r="D2150" s="6">
        <v>18.13</v>
      </c>
      <c r="E2150" s="6">
        <v>50</v>
      </c>
    </row>
    <row r="2151" spans="1:5" x14ac:dyDescent="0.25">
      <c r="A2151" s="6">
        <v>1459</v>
      </c>
      <c r="B2151" s="6" t="s">
        <v>1912</v>
      </c>
      <c r="C2151" s="6">
        <v>50</v>
      </c>
      <c r="D2151" s="6">
        <v>46</v>
      </c>
      <c r="E2151" s="6">
        <v>50</v>
      </c>
    </row>
    <row r="2152" spans="1:5" x14ac:dyDescent="0.25">
      <c r="A2152" s="6">
        <v>10388</v>
      </c>
      <c r="B2152" s="6" t="s">
        <v>1913</v>
      </c>
      <c r="C2152" s="6">
        <v>50</v>
      </c>
      <c r="D2152" s="6">
        <v>51.25</v>
      </c>
      <c r="E2152" s="6">
        <v>50</v>
      </c>
    </row>
    <row r="2153" spans="1:5" x14ac:dyDescent="0.25">
      <c r="A2153" s="6">
        <v>35820</v>
      </c>
      <c r="B2153" s="6" t="s">
        <v>1914</v>
      </c>
      <c r="C2153" s="6">
        <v>50</v>
      </c>
      <c r="D2153" s="6">
        <v>22.75</v>
      </c>
      <c r="E2153" s="6">
        <v>50</v>
      </c>
    </row>
    <row r="2154" spans="1:5" x14ac:dyDescent="0.25">
      <c r="A2154" s="6">
        <v>1462</v>
      </c>
      <c r="B2154" s="6" t="s">
        <v>1915</v>
      </c>
      <c r="C2154" s="6">
        <v>50</v>
      </c>
      <c r="D2154" s="6">
        <v>18.63</v>
      </c>
      <c r="E2154" s="6">
        <v>50</v>
      </c>
    </row>
    <row r="2155" spans="1:5" x14ac:dyDescent="0.25">
      <c r="A2155" s="6">
        <v>3772</v>
      </c>
      <c r="B2155" s="6" t="s">
        <v>1916</v>
      </c>
      <c r="C2155" s="6">
        <v>50</v>
      </c>
      <c r="D2155" s="6">
        <v>38.130000000000003</v>
      </c>
      <c r="E2155" s="6">
        <v>50</v>
      </c>
    </row>
    <row r="2156" spans="1:5" x14ac:dyDescent="0.25">
      <c r="A2156" s="6">
        <v>6367</v>
      </c>
      <c r="B2156" s="6" t="s">
        <v>1917</v>
      </c>
      <c r="C2156" s="6">
        <v>25</v>
      </c>
      <c r="D2156" s="6">
        <v>51.84</v>
      </c>
      <c r="E2156" s="6">
        <v>25</v>
      </c>
    </row>
    <row r="2157" spans="1:5" x14ac:dyDescent="0.25">
      <c r="A2157" s="6">
        <v>7304</v>
      </c>
      <c r="B2157" s="6" t="s">
        <v>1918</v>
      </c>
      <c r="C2157" s="6">
        <v>25</v>
      </c>
      <c r="D2157" s="6">
        <v>49.38</v>
      </c>
      <c r="E2157" s="6">
        <v>25</v>
      </c>
    </row>
    <row r="2158" spans="1:5" x14ac:dyDescent="0.25">
      <c r="A2158" s="6">
        <v>28918</v>
      </c>
      <c r="B2158" s="6" t="s">
        <v>1919</v>
      </c>
      <c r="C2158" s="6">
        <v>25</v>
      </c>
      <c r="D2158" s="6">
        <v>56.64</v>
      </c>
      <c r="E2158" s="6">
        <v>25</v>
      </c>
    </row>
    <row r="2159" spans="1:5" x14ac:dyDescent="0.25">
      <c r="A2159" s="6">
        <v>33639</v>
      </c>
      <c r="B2159" s="6" t="s">
        <v>1920</v>
      </c>
      <c r="C2159" s="6">
        <v>40</v>
      </c>
      <c r="D2159" s="6">
        <v>18.13</v>
      </c>
      <c r="E2159" s="6">
        <v>40</v>
      </c>
    </row>
    <row r="2160" spans="1:5" x14ac:dyDescent="0.25">
      <c r="B2160" s="6" t="s">
        <v>4378</v>
      </c>
    </row>
    <row r="2161" spans="1:5" x14ac:dyDescent="0.25">
      <c r="A2161" s="6">
        <v>100544638</v>
      </c>
      <c r="B2161" s="6" t="s">
        <v>1921</v>
      </c>
      <c r="C2161" s="6">
        <v>6</v>
      </c>
      <c r="D2161" s="6">
        <v>59.14</v>
      </c>
      <c r="E2161" s="6">
        <v>3</v>
      </c>
    </row>
    <row r="2162" spans="1:5" x14ac:dyDescent="0.25">
      <c r="B2162" s="6" t="s">
        <v>4379</v>
      </c>
    </row>
    <row r="2163" spans="1:5" x14ac:dyDescent="0.25">
      <c r="A2163" s="6">
        <v>23280</v>
      </c>
      <c r="B2163" s="6" t="s">
        <v>1922</v>
      </c>
      <c r="C2163" s="6">
        <v>12</v>
      </c>
      <c r="D2163" s="6">
        <v>51.5</v>
      </c>
      <c r="E2163" s="6">
        <v>6</v>
      </c>
    </row>
    <row r="2164" spans="1:5" x14ac:dyDescent="0.25">
      <c r="A2164" s="6">
        <v>23283</v>
      </c>
      <c r="B2164" s="6" t="s">
        <v>1923</v>
      </c>
      <c r="C2164" s="6">
        <v>12</v>
      </c>
      <c r="D2164" s="6">
        <v>32.74</v>
      </c>
      <c r="E2164" s="6">
        <v>6</v>
      </c>
    </row>
    <row r="2165" spans="1:5" x14ac:dyDescent="0.25">
      <c r="A2165" s="6">
        <v>100446739</v>
      </c>
      <c r="B2165" s="6" t="s">
        <v>1924</v>
      </c>
      <c r="C2165" s="6">
        <v>12</v>
      </c>
      <c r="D2165" s="6">
        <v>39.799999999999997</v>
      </c>
      <c r="E2165" s="6">
        <v>6</v>
      </c>
    </row>
    <row r="2166" spans="1:5" x14ac:dyDescent="0.25">
      <c r="A2166" s="6">
        <v>23275</v>
      </c>
      <c r="B2166" s="6" t="s">
        <v>1925</v>
      </c>
      <c r="C2166" s="6">
        <v>12</v>
      </c>
      <c r="D2166" s="6">
        <v>33.700000000000003</v>
      </c>
      <c r="E2166" s="6">
        <v>6</v>
      </c>
    </row>
    <row r="2167" spans="1:5" x14ac:dyDescent="0.25">
      <c r="B2167" s="6" t="s">
        <v>4380</v>
      </c>
    </row>
    <row r="2168" spans="1:5" x14ac:dyDescent="0.25">
      <c r="A2168" s="6">
        <v>35769</v>
      </c>
      <c r="B2168" s="6" t="s">
        <v>1926</v>
      </c>
      <c r="C2168" s="6">
        <v>12</v>
      </c>
      <c r="D2168" s="6">
        <v>59.89</v>
      </c>
      <c r="E2168" s="6">
        <v>4</v>
      </c>
    </row>
    <row r="2169" spans="1:5" x14ac:dyDescent="0.25">
      <c r="A2169" s="6">
        <v>35774</v>
      </c>
      <c r="B2169" s="6" t="s">
        <v>1927</v>
      </c>
      <c r="C2169" s="6">
        <v>12</v>
      </c>
      <c r="D2169" s="6">
        <v>41.93</v>
      </c>
      <c r="E2169" s="6">
        <v>4</v>
      </c>
    </row>
    <row r="2170" spans="1:5" x14ac:dyDescent="0.25">
      <c r="A2170" s="6">
        <v>35795</v>
      </c>
      <c r="B2170" s="6" t="s">
        <v>1928</v>
      </c>
      <c r="C2170" s="6">
        <v>12</v>
      </c>
      <c r="D2170" s="6">
        <v>75.349999999999994</v>
      </c>
      <c r="E2170" s="6">
        <v>4</v>
      </c>
    </row>
    <row r="2171" spans="1:5" x14ac:dyDescent="0.25">
      <c r="A2171" s="6">
        <v>35796</v>
      </c>
      <c r="B2171" s="6" t="s">
        <v>1929</v>
      </c>
      <c r="C2171" s="6">
        <v>12</v>
      </c>
      <c r="D2171" s="6">
        <v>77.400000000000006</v>
      </c>
      <c r="E2171" s="6">
        <v>4</v>
      </c>
    </row>
    <row r="2172" spans="1:5" x14ac:dyDescent="0.25">
      <c r="A2172" s="6">
        <v>100541980</v>
      </c>
      <c r="B2172" s="6" t="s">
        <v>1930</v>
      </c>
      <c r="C2172" s="6">
        <v>6</v>
      </c>
      <c r="D2172" s="6">
        <v>42.03</v>
      </c>
      <c r="E2172" s="6">
        <v>3</v>
      </c>
    </row>
    <row r="2173" spans="1:5" x14ac:dyDescent="0.25">
      <c r="A2173" s="6">
        <v>9845</v>
      </c>
      <c r="B2173" s="6" t="s">
        <v>1931</v>
      </c>
      <c r="C2173" s="6">
        <v>6</v>
      </c>
      <c r="D2173" s="6">
        <v>39.24</v>
      </c>
      <c r="E2173" s="6">
        <v>1</v>
      </c>
    </row>
    <row r="2174" spans="1:5" x14ac:dyDescent="0.25">
      <c r="A2174" s="6">
        <v>24656</v>
      </c>
      <c r="B2174" s="6" t="s">
        <v>1932</v>
      </c>
      <c r="C2174" s="6">
        <v>6</v>
      </c>
      <c r="D2174" s="6">
        <v>62.1</v>
      </c>
      <c r="E2174" s="6">
        <v>3</v>
      </c>
    </row>
    <row r="2175" spans="1:5" x14ac:dyDescent="0.25">
      <c r="B2175" s="6" t="s">
        <v>4381</v>
      </c>
    </row>
    <row r="2176" spans="1:5" x14ac:dyDescent="0.25">
      <c r="A2176" s="6">
        <v>100482019</v>
      </c>
      <c r="B2176" s="6" t="s">
        <v>1933</v>
      </c>
      <c r="C2176" s="6">
        <v>30</v>
      </c>
      <c r="D2176" s="6">
        <v>14.93</v>
      </c>
      <c r="E2176" s="6">
        <v>10</v>
      </c>
    </row>
    <row r="2177" spans="1:5" x14ac:dyDescent="0.25">
      <c r="A2177" s="6">
        <v>10864</v>
      </c>
      <c r="B2177" s="6" t="s">
        <v>1934</v>
      </c>
      <c r="C2177" s="6">
        <v>30</v>
      </c>
      <c r="D2177" s="6">
        <v>16.8</v>
      </c>
      <c r="E2177" s="6">
        <v>10</v>
      </c>
    </row>
    <row r="2178" spans="1:5" x14ac:dyDescent="0.25">
      <c r="A2178" s="6">
        <v>19835</v>
      </c>
      <c r="B2178" s="6" t="s">
        <v>1935</v>
      </c>
      <c r="C2178" s="6">
        <v>30</v>
      </c>
      <c r="D2178" s="6">
        <v>15.63</v>
      </c>
      <c r="E2178" s="6">
        <v>10</v>
      </c>
    </row>
    <row r="2179" spans="1:5" x14ac:dyDescent="0.25">
      <c r="B2179" s="6" t="s">
        <v>4382</v>
      </c>
    </row>
    <row r="2180" spans="1:5" x14ac:dyDescent="0.25">
      <c r="A2180" s="6">
        <v>100543053</v>
      </c>
      <c r="B2180" s="6" t="s">
        <v>1936</v>
      </c>
      <c r="C2180" s="6">
        <v>12</v>
      </c>
      <c r="D2180" s="6">
        <v>47.21</v>
      </c>
      <c r="E2180" s="6">
        <v>2</v>
      </c>
    </row>
    <row r="2181" spans="1:5" x14ac:dyDescent="0.25">
      <c r="A2181" s="6">
        <v>100543061</v>
      </c>
      <c r="B2181" s="6" t="s">
        <v>1937</v>
      </c>
      <c r="C2181" s="6">
        <v>12</v>
      </c>
      <c r="D2181" s="6">
        <v>49.04</v>
      </c>
      <c r="E2181" s="6">
        <v>2</v>
      </c>
    </row>
    <row r="2182" spans="1:5" x14ac:dyDescent="0.25">
      <c r="A2182" s="6">
        <v>100543576</v>
      </c>
      <c r="B2182" s="6" t="s">
        <v>1938</v>
      </c>
      <c r="C2182" s="6">
        <v>12</v>
      </c>
      <c r="D2182" s="6">
        <v>103.38</v>
      </c>
      <c r="E2182" s="6">
        <v>1</v>
      </c>
    </row>
    <row r="2183" spans="1:5" x14ac:dyDescent="0.25">
      <c r="A2183" s="6">
        <v>100543088</v>
      </c>
      <c r="B2183" s="6" t="s">
        <v>1939</v>
      </c>
      <c r="C2183" s="6">
        <v>12</v>
      </c>
      <c r="D2183" s="6">
        <v>28.75</v>
      </c>
      <c r="E2183" s="6">
        <v>6</v>
      </c>
    </row>
    <row r="2184" spans="1:5" x14ac:dyDescent="0.25">
      <c r="A2184" s="6">
        <v>100500563</v>
      </c>
      <c r="B2184" s="6" t="s">
        <v>1940</v>
      </c>
      <c r="C2184" s="6">
        <v>12</v>
      </c>
      <c r="D2184" s="6">
        <v>80.62</v>
      </c>
      <c r="E2184" s="6">
        <v>2</v>
      </c>
    </row>
    <row r="2185" spans="1:5" x14ac:dyDescent="0.25">
      <c r="A2185" s="6">
        <v>100543037</v>
      </c>
      <c r="B2185" s="6" t="s">
        <v>1941</v>
      </c>
      <c r="C2185" s="6">
        <v>12</v>
      </c>
      <c r="D2185" s="6">
        <v>67.2</v>
      </c>
      <c r="E2185" s="6">
        <v>2</v>
      </c>
    </row>
    <row r="2186" spans="1:5" x14ac:dyDescent="0.25">
      <c r="A2186" s="6">
        <v>100500601</v>
      </c>
      <c r="B2186" s="6" t="s">
        <v>1942</v>
      </c>
      <c r="C2186" s="6">
        <v>12</v>
      </c>
      <c r="D2186" s="6">
        <v>78.989999999999995</v>
      </c>
      <c r="E2186" s="6">
        <v>2</v>
      </c>
    </row>
    <row r="2187" spans="1:5" x14ac:dyDescent="0.25">
      <c r="A2187" s="6">
        <v>100543070</v>
      </c>
      <c r="B2187" s="6" t="s">
        <v>1943</v>
      </c>
      <c r="C2187" s="6">
        <v>12</v>
      </c>
      <c r="D2187" s="6">
        <v>53.71</v>
      </c>
      <c r="E2187" s="6">
        <v>12</v>
      </c>
    </row>
    <row r="2188" spans="1:5" x14ac:dyDescent="0.25">
      <c r="A2188" s="6">
        <v>100522691</v>
      </c>
      <c r="B2188" s="6" t="s">
        <v>1944</v>
      </c>
      <c r="C2188" s="6">
        <v>6</v>
      </c>
      <c r="D2188" s="6">
        <v>52.18</v>
      </c>
      <c r="E2188" s="6">
        <v>3</v>
      </c>
    </row>
    <row r="2189" spans="1:5" x14ac:dyDescent="0.25">
      <c r="A2189" s="6">
        <v>100500547</v>
      </c>
      <c r="B2189" s="6" t="s">
        <v>1945</v>
      </c>
      <c r="C2189" s="6">
        <v>12</v>
      </c>
      <c r="D2189" s="6">
        <v>41.59</v>
      </c>
      <c r="E2189" s="6">
        <v>3</v>
      </c>
    </row>
    <row r="2190" spans="1:5" x14ac:dyDescent="0.25">
      <c r="B2190" s="6" t="s">
        <v>4383</v>
      </c>
    </row>
    <row r="2191" spans="1:5" x14ac:dyDescent="0.25">
      <c r="A2191" s="6">
        <v>100563396</v>
      </c>
      <c r="B2191" s="6" t="s">
        <v>1946</v>
      </c>
      <c r="C2191" s="6">
        <v>10</v>
      </c>
      <c r="D2191" s="6">
        <v>21</v>
      </c>
      <c r="E2191" s="6">
        <v>5</v>
      </c>
    </row>
    <row r="2192" spans="1:5" x14ac:dyDescent="0.25">
      <c r="A2192" s="6">
        <v>100563409</v>
      </c>
      <c r="B2192" s="6" t="s">
        <v>1947</v>
      </c>
      <c r="C2192" s="6">
        <v>10</v>
      </c>
      <c r="D2192" s="6">
        <v>48.84</v>
      </c>
      <c r="E2192" s="6">
        <v>5</v>
      </c>
    </row>
    <row r="2193" spans="1:5" x14ac:dyDescent="0.25">
      <c r="A2193" s="6">
        <v>100563417</v>
      </c>
      <c r="B2193" s="6" t="s">
        <v>1948</v>
      </c>
      <c r="C2193" s="6">
        <v>10</v>
      </c>
      <c r="D2193" s="6">
        <v>28.9</v>
      </c>
      <c r="E2193" s="6">
        <v>5</v>
      </c>
    </row>
    <row r="2194" spans="1:5" x14ac:dyDescent="0.25">
      <c r="A2194" s="6">
        <v>100563425</v>
      </c>
      <c r="B2194" s="6" t="s">
        <v>1949</v>
      </c>
      <c r="C2194" s="6">
        <v>10</v>
      </c>
      <c r="D2194" s="6">
        <v>24.77</v>
      </c>
      <c r="E2194" s="6">
        <v>5</v>
      </c>
    </row>
    <row r="2195" spans="1:5" x14ac:dyDescent="0.25">
      <c r="A2195" s="6">
        <v>100563433</v>
      </c>
      <c r="B2195" s="6" t="s">
        <v>1950</v>
      </c>
      <c r="C2195" s="6">
        <v>10</v>
      </c>
      <c r="D2195" s="6">
        <v>20.37</v>
      </c>
      <c r="E2195" s="6">
        <v>5</v>
      </c>
    </row>
    <row r="2196" spans="1:5" x14ac:dyDescent="0.25">
      <c r="A2196" s="6">
        <v>100563441</v>
      </c>
      <c r="B2196" s="6" t="s">
        <v>1951</v>
      </c>
      <c r="C2196" s="6">
        <v>10</v>
      </c>
      <c r="D2196" s="6">
        <v>16.5</v>
      </c>
      <c r="E2196" s="6">
        <v>5</v>
      </c>
    </row>
    <row r="2197" spans="1:5" x14ac:dyDescent="0.25">
      <c r="A2197" s="6">
        <v>100563388</v>
      </c>
      <c r="B2197" s="6" t="s">
        <v>1952</v>
      </c>
      <c r="C2197" s="6">
        <v>10</v>
      </c>
      <c r="D2197" s="6">
        <v>63.49</v>
      </c>
      <c r="E2197" s="6">
        <v>5</v>
      </c>
    </row>
    <row r="2198" spans="1:5" x14ac:dyDescent="0.25">
      <c r="A2198" s="6">
        <v>100563468</v>
      </c>
      <c r="B2198" s="6" t="s">
        <v>1953</v>
      </c>
      <c r="C2198" s="6">
        <v>10</v>
      </c>
      <c r="D2198" s="6">
        <v>47.24</v>
      </c>
      <c r="E2198" s="6">
        <v>5</v>
      </c>
    </row>
    <row r="2199" spans="1:5" x14ac:dyDescent="0.25">
      <c r="A2199" s="6">
        <v>100563476</v>
      </c>
      <c r="B2199" s="6" t="s">
        <v>1954</v>
      </c>
      <c r="C2199" s="6">
        <v>10</v>
      </c>
      <c r="D2199" s="6">
        <v>53.6</v>
      </c>
      <c r="E2199" s="6">
        <v>5</v>
      </c>
    </row>
    <row r="2200" spans="1:5" x14ac:dyDescent="0.25">
      <c r="A2200" s="6">
        <v>100563450</v>
      </c>
      <c r="B2200" s="6" t="s">
        <v>1955</v>
      </c>
      <c r="C2200" s="6">
        <v>10</v>
      </c>
      <c r="D2200" s="6">
        <v>17.420000000000002</v>
      </c>
      <c r="E2200" s="6">
        <v>5</v>
      </c>
    </row>
    <row r="2201" spans="1:5" x14ac:dyDescent="0.25">
      <c r="B2201" s="6" t="s">
        <v>4384</v>
      </c>
    </row>
    <row r="2202" spans="1:5" x14ac:dyDescent="0.25">
      <c r="A2202" s="6">
        <v>100543166</v>
      </c>
      <c r="B2202" s="6" t="s">
        <v>1956</v>
      </c>
      <c r="C2202" s="6">
        <v>9</v>
      </c>
      <c r="D2202" s="6">
        <v>73.930000000000007</v>
      </c>
      <c r="E2202" s="6">
        <v>9</v>
      </c>
    </row>
    <row r="2203" spans="1:5" x14ac:dyDescent="0.25">
      <c r="B2203" s="6" t="s">
        <v>4385</v>
      </c>
    </row>
    <row r="2204" spans="1:5" x14ac:dyDescent="0.25">
      <c r="A2204" s="6">
        <v>7330</v>
      </c>
      <c r="B2204" s="6" t="s">
        <v>1957</v>
      </c>
      <c r="C2204" s="6">
        <v>6</v>
      </c>
      <c r="D2204" s="6">
        <v>44.14</v>
      </c>
      <c r="E2204" s="6">
        <v>3</v>
      </c>
    </row>
    <row r="2205" spans="1:5" x14ac:dyDescent="0.25">
      <c r="B2205" s="6" t="s">
        <v>1958</v>
      </c>
    </row>
    <row r="2206" spans="1:5" x14ac:dyDescent="0.25">
      <c r="A2206" s="6">
        <v>100546169</v>
      </c>
      <c r="B2206" s="6" t="s">
        <v>1959</v>
      </c>
      <c r="C2206" s="6">
        <v>6</v>
      </c>
      <c r="D2206" s="6">
        <v>36.76</v>
      </c>
      <c r="E2206" s="6">
        <v>6</v>
      </c>
    </row>
    <row r="2207" spans="1:5" x14ac:dyDescent="0.25">
      <c r="B2207" s="6" t="s">
        <v>1960</v>
      </c>
    </row>
    <row r="2208" spans="1:5" x14ac:dyDescent="0.25">
      <c r="A2208" s="6">
        <v>100552259</v>
      </c>
      <c r="B2208" s="6" t="s">
        <v>1961</v>
      </c>
      <c r="C2208" s="6">
        <v>4</v>
      </c>
      <c r="D2208" s="6">
        <v>131.76</v>
      </c>
      <c r="E2208" s="6">
        <v>1</v>
      </c>
    </row>
    <row r="2209" spans="1:5" x14ac:dyDescent="0.25">
      <c r="A2209" s="6">
        <v>100552241</v>
      </c>
      <c r="B2209" s="6" t="s">
        <v>1962</v>
      </c>
      <c r="C2209" s="6">
        <v>4</v>
      </c>
      <c r="D2209" s="6">
        <v>156.94999999999999</v>
      </c>
      <c r="E2209" s="6">
        <v>1</v>
      </c>
    </row>
    <row r="2210" spans="1:5" x14ac:dyDescent="0.25">
      <c r="B2210" s="6" t="s">
        <v>1963</v>
      </c>
    </row>
    <row r="2211" spans="1:5" x14ac:dyDescent="0.25">
      <c r="A2211" s="6">
        <v>100544505</v>
      </c>
      <c r="B2211" s="6" t="s">
        <v>1964</v>
      </c>
      <c r="C2211" s="6">
        <v>8</v>
      </c>
      <c r="D2211" s="6">
        <v>90</v>
      </c>
      <c r="E2211" s="6">
        <v>8</v>
      </c>
    </row>
    <row r="2212" spans="1:5" x14ac:dyDescent="0.25">
      <c r="B2212" s="6" t="s">
        <v>1965</v>
      </c>
    </row>
    <row r="2213" spans="1:5" x14ac:dyDescent="0.25">
      <c r="A2213" s="6">
        <v>100515829</v>
      </c>
      <c r="B2213" s="6" t="s">
        <v>1966</v>
      </c>
      <c r="C2213" s="6">
        <v>9</v>
      </c>
      <c r="D2213" s="6">
        <v>45.41</v>
      </c>
      <c r="E2213" s="6">
        <v>3</v>
      </c>
    </row>
    <row r="2214" spans="1:5" x14ac:dyDescent="0.25">
      <c r="B2214" s="6" t="s">
        <v>1967</v>
      </c>
    </row>
    <row r="2215" spans="1:5" x14ac:dyDescent="0.25">
      <c r="A2215" s="6">
        <v>100547678</v>
      </c>
      <c r="B2215" s="6" t="s">
        <v>1968</v>
      </c>
      <c r="C2215" s="6">
        <v>14</v>
      </c>
      <c r="D2215" s="6">
        <v>45</v>
      </c>
      <c r="E2215" s="6">
        <v>7</v>
      </c>
    </row>
    <row r="2216" spans="1:5" x14ac:dyDescent="0.25">
      <c r="A2216" s="6">
        <v>100553249</v>
      </c>
      <c r="B2216" s="6" t="s">
        <v>1969</v>
      </c>
      <c r="C2216" s="6">
        <v>14</v>
      </c>
      <c r="D2216" s="6">
        <v>45</v>
      </c>
      <c r="E2216" s="6">
        <v>14</v>
      </c>
    </row>
    <row r="2217" spans="1:5" x14ac:dyDescent="0.25">
      <c r="B2217" s="6" t="s">
        <v>1970</v>
      </c>
    </row>
    <row r="2218" spans="1:5" x14ac:dyDescent="0.25">
      <c r="A2218" s="6">
        <v>100543062</v>
      </c>
      <c r="B2218" s="6" t="s">
        <v>1971</v>
      </c>
      <c r="C2218" s="6">
        <v>6</v>
      </c>
      <c r="D2218" s="6">
        <v>53.21</v>
      </c>
      <c r="E2218" s="6">
        <v>6</v>
      </c>
    </row>
    <row r="2219" spans="1:5" x14ac:dyDescent="0.25">
      <c r="A2219" s="6">
        <v>100543065</v>
      </c>
      <c r="B2219" s="6" t="s">
        <v>1972</v>
      </c>
      <c r="C2219" s="6">
        <v>6</v>
      </c>
      <c r="D2219" s="6">
        <v>53.66</v>
      </c>
      <c r="E2219" s="6">
        <v>6</v>
      </c>
    </row>
    <row r="2220" spans="1:5" x14ac:dyDescent="0.25">
      <c r="A2220" s="6">
        <v>100543063</v>
      </c>
      <c r="B2220" s="6" t="s">
        <v>1973</v>
      </c>
      <c r="C2220" s="6">
        <v>6</v>
      </c>
      <c r="D2220" s="6">
        <v>57.6</v>
      </c>
      <c r="E2220" s="6">
        <v>6</v>
      </c>
    </row>
    <row r="2221" spans="1:5" x14ac:dyDescent="0.25">
      <c r="A2221" s="6">
        <v>100543064</v>
      </c>
      <c r="B2221" s="6" t="s">
        <v>1974</v>
      </c>
      <c r="C2221" s="6">
        <v>6</v>
      </c>
      <c r="D2221" s="6">
        <v>79.45</v>
      </c>
      <c r="E2221" s="6">
        <v>6</v>
      </c>
    </row>
    <row r="2222" spans="1:5" x14ac:dyDescent="0.25">
      <c r="B2222" s="6" t="s">
        <v>1263</v>
      </c>
    </row>
    <row r="2223" spans="1:5" x14ac:dyDescent="0.25">
      <c r="A2223" s="6">
        <v>18028</v>
      </c>
      <c r="B2223" s="6" t="s">
        <v>1975</v>
      </c>
      <c r="C2223" s="6">
        <v>25</v>
      </c>
      <c r="D2223" s="6">
        <v>53.13</v>
      </c>
      <c r="E2223" s="6">
        <v>25</v>
      </c>
    </row>
    <row r="2224" spans="1:5" x14ac:dyDescent="0.25">
      <c r="A2224" s="6">
        <v>100521188</v>
      </c>
      <c r="B2224" s="6" t="s">
        <v>1976</v>
      </c>
      <c r="C2224" s="6">
        <v>10</v>
      </c>
      <c r="D2224" s="6">
        <v>77.39</v>
      </c>
      <c r="E2224" s="6">
        <v>5</v>
      </c>
    </row>
    <row r="2225" spans="1:5" x14ac:dyDescent="0.25">
      <c r="A2225" s="6">
        <v>100463441</v>
      </c>
      <c r="B2225" s="6" t="s">
        <v>1977</v>
      </c>
      <c r="C2225" s="6">
        <v>15</v>
      </c>
      <c r="D2225" s="6">
        <v>36.11</v>
      </c>
      <c r="E2225" s="6">
        <v>15</v>
      </c>
    </row>
    <row r="2226" spans="1:5" x14ac:dyDescent="0.25">
      <c r="A2226" s="6">
        <v>27541</v>
      </c>
      <c r="B2226" s="6" t="s">
        <v>1978</v>
      </c>
      <c r="C2226" s="6">
        <v>15</v>
      </c>
      <c r="D2226" s="6">
        <v>32.479999999999997</v>
      </c>
      <c r="E2226" s="6">
        <v>15</v>
      </c>
    </row>
    <row r="2227" spans="1:5" x14ac:dyDescent="0.25">
      <c r="A2227" s="6">
        <v>27543</v>
      </c>
      <c r="B2227" s="6" t="s">
        <v>1979</v>
      </c>
      <c r="C2227" s="6">
        <v>15</v>
      </c>
      <c r="D2227" s="6">
        <v>45.04</v>
      </c>
      <c r="E2227" s="6">
        <v>15</v>
      </c>
    </row>
    <row r="2228" spans="1:5" x14ac:dyDescent="0.25">
      <c r="B2228" s="6" t="s">
        <v>1980</v>
      </c>
    </row>
    <row r="2229" spans="1:5" x14ac:dyDescent="0.25">
      <c r="B2229" s="6" t="s">
        <v>4386</v>
      </c>
    </row>
    <row r="2230" spans="1:5" x14ac:dyDescent="0.25">
      <c r="A2230" s="6">
        <v>8147</v>
      </c>
      <c r="B2230" s="6" t="s">
        <v>1981</v>
      </c>
      <c r="C2230" s="6">
        <v>48</v>
      </c>
      <c r="D2230" s="6">
        <v>18.96</v>
      </c>
      <c r="E2230" s="6">
        <v>3</v>
      </c>
    </row>
    <row r="2231" spans="1:5" x14ac:dyDescent="0.25">
      <c r="B2231" s="6" t="s">
        <v>4387</v>
      </c>
    </row>
    <row r="2232" spans="1:5" x14ac:dyDescent="0.25">
      <c r="A2232" s="6">
        <v>100560831</v>
      </c>
      <c r="B2232" s="6" t="s">
        <v>1982</v>
      </c>
      <c r="C2232" s="6">
        <v>18</v>
      </c>
      <c r="D2232" s="6">
        <v>40.96</v>
      </c>
      <c r="E2232" s="6">
        <v>1</v>
      </c>
    </row>
    <row r="2233" spans="1:5" x14ac:dyDescent="0.25">
      <c r="A2233" s="6">
        <v>10017</v>
      </c>
      <c r="B2233" s="6" t="s">
        <v>1983</v>
      </c>
      <c r="C2233" s="6">
        <v>24</v>
      </c>
      <c r="D2233" s="6">
        <v>34.32</v>
      </c>
      <c r="E2233" s="6">
        <v>1</v>
      </c>
    </row>
    <row r="2234" spans="1:5" x14ac:dyDescent="0.25">
      <c r="A2234" s="6">
        <v>100560822</v>
      </c>
      <c r="B2234" s="6" t="s">
        <v>1984</v>
      </c>
      <c r="C2234" s="6">
        <v>24</v>
      </c>
      <c r="D2234" s="6">
        <v>50.07</v>
      </c>
      <c r="E2234" s="6">
        <v>1</v>
      </c>
    </row>
    <row r="2235" spans="1:5" x14ac:dyDescent="0.25">
      <c r="A2235" s="6">
        <v>10228</v>
      </c>
      <c r="B2235" s="6" t="s">
        <v>1985</v>
      </c>
      <c r="C2235" s="6">
        <v>30</v>
      </c>
      <c r="D2235" s="6">
        <v>33.380000000000003</v>
      </c>
      <c r="E2235" s="6">
        <v>3</v>
      </c>
    </row>
    <row r="2236" spans="1:5" x14ac:dyDescent="0.25">
      <c r="A2236" s="6">
        <v>100560849</v>
      </c>
      <c r="B2236" s="6" t="s">
        <v>1986</v>
      </c>
      <c r="C2236" s="6">
        <v>30</v>
      </c>
      <c r="D2236" s="6">
        <v>33.380000000000003</v>
      </c>
      <c r="E2236" s="6">
        <v>3</v>
      </c>
    </row>
    <row r="2237" spans="1:5" x14ac:dyDescent="0.25">
      <c r="B2237" s="6" t="s">
        <v>4388</v>
      </c>
    </row>
    <row r="2238" spans="1:5" x14ac:dyDescent="0.25">
      <c r="A2238" s="6">
        <v>100549275</v>
      </c>
      <c r="B2238" s="6" t="s">
        <v>1987</v>
      </c>
      <c r="C2238" s="6">
        <v>48</v>
      </c>
      <c r="D2238" s="6">
        <v>24.64</v>
      </c>
      <c r="E2238" s="6">
        <v>4</v>
      </c>
    </row>
    <row r="2239" spans="1:5" x14ac:dyDescent="0.25">
      <c r="B2239" s="6" t="s">
        <v>4389</v>
      </c>
    </row>
    <row r="2240" spans="1:5" x14ac:dyDescent="0.25">
      <c r="A2240" s="6">
        <v>8558</v>
      </c>
      <c r="B2240" s="6" t="s">
        <v>1988</v>
      </c>
      <c r="C2240" s="6">
        <v>25</v>
      </c>
      <c r="D2240" s="6">
        <v>50.43</v>
      </c>
      <c r="E2240" s="6">
        <v>5</v>
      </c>
    </row>
    <row r="2241" spans="1:5" x14ac:dyDescent="0.25">
      <c r="A2241" s="6">
        <v>15873</v>
      </c>
      <c r="B2241" s="6" t="s">
        <v>1989</v>
      </c>
      <c r="C2241" s="6">
        <v>28</v>
      </c>
      <c r="D2241" s="6">
        <v>32.53</v>
      </c>
      <c r="E2241" s="6">
        <v>7</v>
      </c>
    </row>
    <row r="2242" spans="1:5" x14ac:dyDescent="0.25">
      <c r="A2242" s="6">
        <v>59373</v>
      </c>
      <c r="B2242" s="6" t="s">
        <v>1990</v>
      </c>
      <c r="C2242" s="6">
        <v>72</v>
      </c>
      <c r="D2242" s="6">
        <v>16.14</v>
      </c>
      <c r="E2242" s="6">
        <v>10</v>
      </c>
    </row>
    <row r="2243" spans="1:5" x14ac:dyDescent="0.25">
      <c r="A2243" s="6">
        <v>18976</v>
      </c>
      <c r="B2243" s="6" t="s">
        <v>1991</v>
      </c>
      <c r="C2243" s="6">
        <v>30</v>
      </c>
      <c r="D2243" s="6">
        <v>50.43</v>
      </c>
      <c r="E2243" s="6">
        <v>5</v>
      </c>
    </row>
    <row r="2244" spans="1:5" x14ac:dyDescent="0.25">
      <c r="A2244" s="6">
        <v>60445</v>
      </c>
      <c r="B2244" s="6" t="s">
        <v>1992</v>
      </c>
      <c r="C2244" s="6">
        <v>36</v>
      </c>
      <c r="D2244" s="6">
        <v>31.24</v>
      </c>
      <c r="E2244" s="6">
        <v>6</v>
      </c>
    </row>
    <row r="2245" spans="1:5" x14ac:dyDescent="0.25">
      <c r="A2245" s="6">
        <v>100546827</v>
      </c>
      <c r="B2245" s="6" t="s">
        <v>1993</v>
      </c>
      <c r="C2245" s="6">
        <v>6</v>
      </c>
      <c r="D2245" s="6">
        <v>372</v>
      </c>
      <c r="E2245" s="6">
        <v>1</v>
      </c>
    </row>
    <row r="2246" spans="1:5" x14ac:dyDescent="0.25">
      <c r="B2246" s="6" t="s">
        <v>1994</v>
      </c>
    </row>
    <row r="2247" spans="1:5" x14ac:dyDescent="0.25">
      <c r="B2247" s="6" t="s">
        <v>4390</v>
      </c>
    </row>
    <row r="2248" spans="1:5" x14ac:dyDescent="0.25">
      <c r="A2248" s="6">
        <v>45463</v>
      </c>
      <c r="B2248" s="6" t="s">
        <v>1995</v>
      </c>
      <c r="C2248" s="6">
        <v>5</v>
      </c>
      <c r="D2248" s="6">
        <v>153.6</v>
      </c>
      <c r="E2248" s="6">
        <v>5</v>
      </c>
    </row>
    <row r="2249" spans="1:5" x14ac:dyDescent="0.25">
      <c r="A2249" s="6">
        <v>37013</v>
      </c>
      <c r="B2249" s="6" t="s">
        <v>1996</v>
      </c>
      <c r="C2249" s="6">
        <v>5</v>
      </c>
      <c r="D2249" s="6">
        <v>227.55</v>
      </c>
      <c r="E2249" s="6">
        <v>5</v>
      </c>
    </row>
    <row r="2250" spans="1:5" x14ac:dyDescent="0.25">
      <c r="B2250" s="6" t="s">
        <v>1997</v>
      </c>
    </row>
    <row r="2251" spans="1:5" x14ac:dyDescent="0.25">
      <c r="A2251" s="6">
        <v>83809</v>
      </c>
      <c r="B2251" s="6" t="s">
        <v>1998</v>
      </c>
      <c r="C2251" s="6">
        <v>10</v>
      </c>
      <c r="D2251" s="6">
        <v>50.67</v>
      </c>
      <c r="E2251" s="6">
        <v>1</v>
      </c>
    </row>
    <row r="2252" spans="1:5" x14ac:dyDescent="0.25">
      <c r="A2252" s="6">
        <v>71796</v>
      </c>
      <c r="B2252" s="6" t="s">
        <v>1999</v>
      </c>
      <c r="C2252" s="6">
        <v>10</v>
      </c>
      <c r="D2252" s="6">
        <v>46.27</v>
      </c>
      <c r="E2252" s="6">
        <v>1</v>
      </c>
    </row>
    <row r="2253" spans="1:5" x14ac:dyDescent="0.25">
      <c r="A2253" s="6">
        <v>83810</v>
      </c>
      <c r="B2253" s="6" t="s">
        <v>2000</v>
      </c>
      <c r="C2253" s="6">
        <v>10</v>
      </c>
      <c r="D2253" s="6">
        <v>46.27</v>
      </c>
      <c r="E2253" s="6">
        <v>1</v>
      </c>
    </row>
    <row r="2254" spans="1:5" x14ac:dyDescent="0.25">
      <c r="B2254" s="6" t="s">
        <v>4556</v>
      </c>
    </row>
    <row r="2255" spans="1:5" x14ac:dyDescent="0.25">
      <c r="B2255" s="6" t="s">
        <v>4389</v>
      </c>
    </row>
    <row r="2256" spans="1:5" x14ac:dyDescent="0.25">
      <c r="A2256" s="6">
        <v>7096</v>
      </c>
      <c r="B2256" s="6" t="s">
        <v>2001</v>
      </c>
      <c r="C2256" s="6">
        <v>22</v>
      </c>
      <c r="D2256" s="6">
        <v>166.75</v>
      </c>
      <c r="E2256" s="6">
        <v>22</v>
      </c>
    </row>
    <row r="2257" spans="1:5" x14ac:dyDescent="0.25">
      <c r="A2257" s="6">
        <v>36163</v>
      </c>
      <c r="B2257" s="6" t="s">
        <v>2002</v>
      </c>
      <c r="C2257" s="6">
        <v>13</v>
      </c>
      <c r="D2257" s="6">
        <v>176.4</v>
      </c>
      <c r="E2257" s="6">
        <v>13</v>
      </c>
    </row>
    <row r="2258" spans="1:5" x14ac:dyDescent="0.25">
      <c r="A2258" s="6">
        <v>50487</v>
      </c>
      <c r="B2258" s="6" t="s">
        <v>2003</v>
      </c>
      <c r="C2258" s="6">
        <v>11</v>
      </c>
      <c r="D2258" s="6">
        <v>166.06</v>
      </c>
      <c r="E2258" s="6">
        <v>11</v>
      </c>
    </row>
    <row r="2259" spans="1:5" x14ac:dyDescent="0.25">
      <c r="A2259" s="6">
        <v>37153</v>
      </c>
      <c r="B2259" s="6" t="s">
        <v>2004</v>
      </c>
      <c r="C2259" s="6">
        <v>12</v>
      </c>
      <c r="D2259" s="6">
        <v>106.18</v>
      </c>
      <c r="E2259" s="6">
        <v>1</v>
      </c>
    </row>
    <row r="2260" spans="1:5" x14ac:dyDescent="0.25">
      <c r="A2260" s="6">
        <v>37255</v>
      </c>
      <c r="B2260" s="6" t="s">
        <v>2005</v>
      </c>
      <c r="C2260" s="6">
        <v>14</v>
      </c>
      <c r="D2260" s="6">
        <v>156</v>
      </c>
      <c r="E2260" s="6">
        <v>14</v>
      </c>
    </row>
    <row r="2261" spans="1:5" x14ac:dyDescent="0.25">
      <c r="A2261" s="6">
        <v>16208</v>
      </c>
      <c r="B2261" s="6" t="s">
        <v>2006</v>
      </c>
      <c r="C2261" s="6">
        <v>24</v>
      </c>
      <c r="D2261" s="6">
        <v>157.80000000000001</v>
      </c>
      <c r="E2261" s="6">
        <v>24</v>
      </c>
    </row>
    <row r="2262" spans="1:5" x14ac:dyDescent="0.25">
      <c r="A2262" s="6">
        <v>37022</v>
      </c>
      <c r="B2262" s="6" t="s">
        <v>2007</v>
      </c>
      <c r="C2262" s="6">
        <v>21.5</v>
      </c>
      <c r="D2262" s="6">
        <v>103.2</v>
      </c>
      <c r="E2262" s="6">
        <v>1</v>
      </c>
    </row>
    <row r="2263" spans="1:5" x14ac:dyDescent="0.25">
      <c r="A2263" s="6">
        <v>36447</v>
      </c>
      <c r="B2263" s="6" t="s">
        <v>2008</v>
      </c>
      <c r="C2263" s="6">
        <v>11</v>
      </c>
      <c r="D2263" s="6">
        <v>98.54</v>
      </c>
      <c r="E2263" s="6">
        <v>11</v>
      </c>
    </row>
    <row r="2264" spans="1:5" x14ac:dyDescent="0.25">
      <c r="A2264" s="6">
        <v>37200</v>
      </c>
      <c r="B2264" s="6" t="s">
        <v>2009</v>
      </c>
      <c r="C2264" s="6">
        <v>29</v>
      </c>
      <c r="D2264" s="6">
        <v>70.8</v>
      </c>
      <c r="E2264" s="6">
        <v>29</v>
      </c>
    </row>
    <row r="2265" spans="1:5" x14ac:dyDescent="0.25">
      <c r="A2265" s="6">
        <v>37493</v>
      </c>
      <c r="B2265" s="6" t="s">
        <v>2010</v>
      </c>
      <c r="C2265" s="6">
        <v>14.5</v>
      </c>
      <c r="D2265" s="6">
        <v>77.81</v>
      </c>
      <c r="E2265" s="6">
        <v>14.5</v>
      </c>
    </row>
    <row r="2266" spans="1:5" x14ac:dyDescent="0.25">
      <c r="A2266" s="6">
        <v>41810</v>
      </c>
      <c r="B2266" s="6" t="s">
        <v>2011</v>
      </c>
      <c r="C2266" s="6">
        <v>13</v>
      </c>
      <c r="D2266" s="6">
        <v>86.4</v>
      </c>
      <c r="E2266" s="6">
        <v>13</v>
      </c>
    </row>
    <row r="2267" spans="1:5" x14ac:dyDescent="0.25">
      <c r="A2267" s="6">
        <v>14956</v>
      </c>
      <c r="B2267" s="6" t="s">
        <v>2012</v>
      </c>
      <c r="C2267" s="6">
        <v>22</v>
      </c>
      <c r="D2267" s="6">
        <v>79.2</v>
      </c>
      <c r="E2267" s="6">
        <v>22</v>
      </c>
    </row>
    <row r="2268" spans="1:5" x14ac:dyDescent="0.25">
      <c r="A2268" s="6">
        <v>436</v>
      </c>
      <c r="B2268" s="6" t="s">
        <v>2013</v>
      </c>
      <c r="C2268" s="6">
        <v>20</v>
      </c>
      <c r="D2268" s="6">
        <v>105.6</v>
      </c>
      <c r="E2268" s="6">
        <v>1</v>
      </c>
    </row>
    <row r="2269" spans="1:5" x14ac:dyDescent="0.25">
      <c r="A2269" s="6">
        <v>49733</v>
      </c>
      <c r="B2269" s="6" t="s">
        <v>2014</v>
      </c>
      <c r="C2269" s="6">
        <v>20</v>
      </c>
      <c r="D2269" s="6">
        <v>119.78</v>
      </c>
      <c r="E2269" s="6">
        <v>20</v>
      </c>
    </row>
    <row r="2270" spans="1:5" x14ac:dyDescent="0.25">
      <c r="A2270" s="6">
        <v>30363</v>
      </c>
      <c r="B2270" s="6" t="s">
        <v>2015</v>
      </c>
      <c r="C2270" s="6">
        <v>10</v>
      </c>
      <c r="D2270" s="6">
        <v>127.01</v>
      </c>
      <c r="E2270" s="6">
        <v>10</v>
      </c>
    </row>
    <row r="2271" spans="1:5" x14ac:dyDescent="0.25">
      <c r="B2271" s="6" t="s">
        <v>4389</v>
      </c>
    </row>
    <row r="2272" spans="1:5" x14ac:dyDescent="0.25">
      <c r="A2272" s="6">
        <v>23451</v>
      </c>
      <c r="B2272" s="6" t="s">
        <v>2016</v>
      </c>
      <c r="C2272" s="6">
        <v>22</v>
      </c>
      <c r="D2272" s="6">
        <v>174</v>
      </c>
      <c r="E2272" s="6">
        <v>22</v>
      </c>
    </row>
    <row r="2273" spans="1:5" x14ac:dyDescent="0.25">
      <c r="B2273" s="6" t="s">
        <v>2017</v>
      </c>
    </row>
    <row r="2274" spans="1:5" x14ac:dyDescent="0.25">
      <c r="A2274" s="6">
        <v>47932</v>
      </c>
      <c r="B2274" s="6" t="s">
        <v>2018</v>
      </c>
      <c r="C2274" s="6">
        <v>12</v>
      </c>
      <c r="D2274" s="6">
        <v>166.78</v>
      </c>
      <c r="E2274" s="6">
        <v>1</v>
      </c>
    </row>
    <row r="2275" spans="1:5" x14ac:dyDescent="0.25">
      <c r="A2275" s="6">
        <v>99867</v>
      </c>
      <c r="B2275" s="6" t="s">
        <v>2019</v>
      </c>
      <c r="C2275" s="6">
        <v>11</v>
      </c>
      <c r="D2275" s="6">
        <v>179.96</v>
      </c>
      <c r="E2275" s="6">
        <v>11</v>
      </c>
    </row>
    <row r="2276" spans="1:5" x14ac:dyDescent="0.25">
      <c r="A2276" s="6">
        <v>55310</v>
      </c>
      <c r="B2276" s="6" t="s">
        <v>2020</v>
      </c>
      <c r="C2276" s="6">
        <v>11</v>
      </c>
      <c r="D2276" s="6">
        <v>181</v>
      </c>
      <c r="E2276" s="6">
        <v>11</v>
      </c>
    </row>
    <row r="2277" spans="1:5" x14ac:dyDescent="0.25">
      <c r="A2277" s="6">
        <v>40499</v>
      </c>
      <c r="B2277" s="6" t="s">
        <v>2021</v>
      </c>
      <c r="C2277" s="6">
        <v>6.5</v>
      </c>
      <c r="D2277" s="6">
        <v>93.41</v>
      </c>
      <c r="E2277" s="6">
        <v>6.5</v>
      </c>
    </row>
    <row r="2278" spans="1:5" x14ac:dyDescent="0.25">
      <c r="A2278" s="6">
        <v>49081</v>
      </c>
      <c r="B2278" s="6" t="s">
        <v>2022</v>
      </c>
      <c r="C2278" s="6">
        <v>12</v>
      </c>
      <c r="D2278" s="6">
        <v>127.91</v>
      </c>
      <c r="E2278" s="6">
        <v>1</v>
      </c>
    </row>
    <row r="2279" spans="1:5" x14ac:dyDescent="0.25">
      <c r="B2279" s="6" t="s">
        <v>2023</v>
      </c>
    </row>
    <row r="2280" spans="1:5" x14ac:dyDescent="0.25">
      <c r="B2280" s="6" t="s">
        <v>4391</v>
      </c>
    </row>
    <row r="2281" spans="1:5" x14ac:dyDescent="0.25">
      <c r="A2281" s="6">
        <v>100552712</v>
      </c>
      <c r="B2281" s="6" t="s">
        <v>2024</v>
      </c>
      <c r="C2281" s="6">
        <v>4</v>
      </c>
      <c r="D2281" s="6">
        <v>147.96</v>
      </c>
      <c r="E2281" s="6">
        <v>1</v>
      </c>
    </row>
    <row r="2282" spans="1:5" x14ac:dyDescent="0.25">
      <c r="B2282" s="6" t="s">
        <v>2025</v>
      </c>
    </row>
    <row r="2283" spans="1:5" x14ac:dyDescent="0.25">
      <c r="B2283" s="6" t="s">
        <v>4392</v>
      </c>
    </row>
    <row r="2284" spans="1:5" x14ac:dyDescent="0.25">
      <c r="A2284" s="6">
        <v>100563556</v>
      </c>
      <c r="B2284" s="6" t="s">
        <v>2026</v>
      </c>
      <c r="C2284" s="6">
        <v>108</v>
      </c>
      <c r="D2284" s="6">
        <v>269.62</v>
      </c>
      <c r="E2284" s="6">
        <v>1</v>
      </c>
    </row>
    <row r="2285" spans="1:5" x14ac:dyDescent="0.25">
      <c r="A2285" s="6">
        <v>100548280</v>
      </c>
      <c r="B2285" s="6" t="s">
        <v>2027</v>
      </c>
      <c r="C2285" s="6">
        <v>120</v>
      </c>
      <c r="D2285" s="6">
        <v>165.6</v>
      </c>
      <c r="E2285" s="6">
        <v>1</v>
      </c>
    </row>
    <row r="2286" spans="1:5" x14ac:dyDescent="0.25">
      <c r="B2286" s="6" t="s">
        <v>4393</v>
      </c>
    </row>
    <row r="2287" spans="1:5" x14ac:dyDescent="0.25">
      <c r="A2287" s="6">
        <v>100558343</v>
      </c>
      <c r="B2287" s="6" t="s">
        <v>2028</v>
      </c>
      <c r="C2287" s="6">
        <v>108</v>
      </c>
      <c r="D2287" s="6">
        <v>50.18</v>
      </c>
      <c r="E2287" s="6">
        <v>3</v>
      </c>
    </row>
    <row r="2288" spans="1:5" x14ac:dyDescent="0.25">
      <c r="A2288" s="6">
        <v>100558335</v>
      </c>
      <c r="B2288" s="6" t="s">
        <v>2029</v>
      </c>
      <c r="C2288" s="6">
        <v>108</v>
      </c>
      <c r="D2288" s="6">
        <v>50.18</v>
      </c>
      <c r="E2288" s="6">
        <v>1</v>
      </c>
    </row>
    <row r="2289" spans="1:5" x14ac:dyDescent="0.25">
      <c r="A2289" s="6">
        <v>100552572</v>
      </c>
      <c r="B2289" s="6" t="s">
        <v>2029</v>
      </c>
      <c r="C2289" s="6">
        <v>20</v>
      </c>
      <c r="D2289" s="6">
        <v>50.02</v>
      </c>
      <c r="E2289" s="6">
        <v>1</v>
      </c>
    </row>
    <row r="2290" spans="1:5" x14ac:dyDescent="0.25">
      <c r="B2290" s="6" t="s">
        <v>4306</v>
      </c>
    </row>
    <row r="2291" spans="1:5" x14ac:dyDescent="0.25">
      <c r="A2291" s="6">
        <v>100550996</v>
      </c>
      <c r="B2291" s="6" t="s">
        <v>2030</v>
      </c>
      <c r="C2291" s="6">
        <v>12</v>
      </c>
      <c r="D2291" s="6">
        <v>213.6</v>
      </c>
      <c r="E2291" s="6">
        <v>2</v>
      </c>
    </row>
    <row r="2292" spans="1:5" x14ac:dyDescent="0.25">
      <c r="B2292" s="6" t="s">
        <v>2031</v>
      </c>
    </row>
    <row r="2293" spans="1:5" x14ac:dyDescent="0.25">
      <c r="B2293" s="6" t="s">
        <v>4394</v>
      </c>
    </row>
    <row r="2294" spans="1:5" x14ac:dyDescent="0.25">
      <c r="A2294" s="6">
        <v>100469615</v>
      </c>
      <c r="B2294" s="6" t="s">
        <v>2032</v>
      </c>
      <c r="C2294" s="6">
        <v>48</v>
      </c>
      <c r="D2294" s="6">
        <v>19.63</v>
      </c>
      <c r="E2294" s="6">
        <v>6</v>
      </c>
    </row>
    <row r="2295" spans="1:5" x14ac:dyDescent="0.25">
      <c r="A2295" s="6">
        <v>100469623</v>
      </c>
      <c r="B2295" s="6" t="s">
        <v>2033</v>
      </c>
      <c r="C2295" s="6">
        <v>48</v>
      </c>
      <c r="D2295" s="6">
        <v>19.63</v>
      </c>
      <c r="E2295" s="6">
        <v>6</v>
      </c>
    </row>
    <row r="2296" spans="1:5" x14ac:dyDescent="0.25">
      <c r="B2296" s="6" t="s">
        <v>4386</v>
      </c>
    </row>
    <row r="2297" spans="1:5" x14ac:dyDescent="0.25">
      <c r="A2297" s="6">
        <v>100559629</v>
      </c>
      <c r="B2297" s="6" t="s">
        <v>2034</v>
      </c>
      <c r="C2297" s="6">
        <v>48</v>
      </c>
      <c r="D2297" s="6">
        <v>46.56</v>
      </c>
      <c r="E2297" s="6">
        <v>3</v>
      </c>
    </row>
    <row r="2298" spans="1:5" x14ac:dyDescent="0.25">
      <c r="A2298" s="6">
        <v>100559637</v>
      </c>
      <c r="B2298" s="6" t="s">
        <v>2035</v>
      </c>
      <c r="C2298" s="6">
        <v>48</v>
      </c>
      <c r="D2298" s="6">
        <v>52.2</v>
      </c>
      <c r="E2298" s="6">
        <v>3</v>
      </c>
    </row>
    <row r="2299" spans="1:5" x14ac:dyDescent="0.25">
      <c r="B2299" s="6" t="s">
        <v>4395</v>
      </c>
    </row>
    <row r="2300" spans="1:5" x14ac:dyDescent="0.25">
      <c r="A2300" s="6">
        <v>100550640</v>
      </c>
      <c r="B2300" s="6" t="s">
        <v>2036</v>
      </c>
      <c r="C2300" s="6">
        <v>48</v>
      </c>
      <c r="D2300" s="6">
        <v>59.76</v>
      </c>
      <c r="E2300" s="6">
        <v>6</v>
      </c>
    </row>
    <row r="2301" spans="1:5" x14ac:dyDescent="0.25">
      <c r="B2301" s="6" t="s">
        <v>4396</v>
      </c>
    </row>
    <row r="2302" spans="1:5" x14ac:dyDescent="0.25">
      <c r="A2302" s="6">
        <v>14361</v>
      </c>
      <c r="B2302" s="6" t="s">
        <v>2037</v>
      </c>
      <c r="C2302" s="6">
        <v>48</v>
      </c>
      <c r="D2302" s="6">
        <v>38.06</v>
      </c>
      <c r="E2302" s="6">
        <v>3</v>
      </c>
    </row>
    <row r="2303" spans="1:5" x14ac:dyDescent="0.25">
      <c r="A2303" s="6">
        <v>12882</v>
      </c>
      <c r="B2303" s="6" t="s">
        <v>2038</v>
      </c>
      <c r="C2303" s="6">
        <v>48</v>
      </c>
      <c r="D2303" s="6">
        <v>27.75</v>
      </c>
      <c r="E2303" s="6">
        <v>3</v>
      </c>
    </row>
    <row r="2304" spans="1:5" x14ac:dyDescent="0.25">
      <c r="A2304" s="6">
        <v>100511115</v>
      </c>
      <c r="B2304" s="6" t="s">
        <v>2039</v>
      </c>
      <c r="C2304" s="6">
        <v>24</v>
      </c>
      <c r="D2304" s="6">
        <v>114.63</v>
      </c>
      <c r="E2304" s="6">
        <v>3</v>
      </c>
    </row>
    <row r="2305" spans="1:5" x14ac:dyDescent="0.25">
      <c r="A2305" s="6">
        <v>12889</v>
      </c>
      <c r="B2305" s="6" t="s">
        <v>2040</v>
      </c>
      <c r="C2305" s="6">
        <v>72</v>
      </c>
      <c r="D2305" s="6">
        <v>20</v>
      </c>
      <c r="E2305" s="6">
        <v>3</v>
      </c>
    </row>
    <row r="2306" spans="1:5" x14ac:dyDescent="0.25">
      <c r="A2306" s="6">
        <v>12892</v>
      </c>
      <c r="B2306" s="6" t="s">
        <v>2041</v>
      </c>
      <c r="C2306" s="6">
        <v>48</v>
      </c>
      <c r="D2306" s="6">
        <v>78.63</v>
      </c>
      <c r="E2306" s="6">
        <v>3</v>
      </c>
    </row>
    <row r="2307" spans="1:5" x14ac:dyDescent="0.25">
      <c r="A2307" s="6">
        <v>12876</v>
      </c>
      <c r="B2307" s="6" t="s">
        <v>2042</v>
      </c>
      <c r="C2307" s="6">
        <v>48</v>
      </c>
      <c r="D2307" s="6">
        <v>72.88</v>
      </c>
      <c r="E2307" s="6">
        <v>3</v>
      </c>
    </row>
    <row r="2308" spans="1:5" x14ac:dyDescent="0.25">
      <c r="A2308" s="6">
        <v>12877</v>
      </c>
      <c r="B2308" s="6" t="s">
        <v>2043</v>
      </c>
      <c r="C2308" s="6">
        <v>48</v>
      </c>
      <c r="D2308" s="6">
        <v>72.19</v>
      </c>
      <c r="E2308" s="6">
        <v>6</v>
      </c>
    </row>
    <row r="2309" spans="1:5" x14ac:dyDescent="0.25">
      <c r="A2309" s="6">
        <v>12872</v>
      </c>
      <c r="B2309" s="6" t="s">
        <v>2044</v>
      </c>
      <c r="C2309" s="6">
        <v>48</v>
      </c>
      <c r="D2309" s="6">
        <v>58.69</v>
      </c>
      <c r="E2309" s="6">
        <v>3</v>
      </c>
    </row>
    <row r="2310" spans="1:5" x14ac:dyDescent="0.25">
      <c r="A2310" s="6">
        <v>12873</v>
      </c>
      <c r="B2310" s="6" t="s">
        <v>2045</v>
      </c>
      <c r="C2310" s="6">
        <v>48</v>
      </c>
      <c r="D2310" s="6">
        <v>58.69</v>
      </c>
      <c r="E2310" s="6">
        <v>1</v>
      </c>
    </row>
    <row r="2311" spans="1:5" x14ac:dyDescent="0.25">
      <c r="A2311" s="6">
        <v>27867</v>
      </c>
      <c r="B2311" s="6" t="s">
        <v>2046</v>
      </c>
      <c r="C2311" s="6">
        <v>48</v>
      </c>
      <c r="D2311" s="6">
        <v>60.63</v>
      </c>
      <c r="E2311" s="6">
        <v>3</v>
      </c>
    </row>
    <row r="2312" spans="1:5" x14ac:dyDescent="0.25">
      <c r="A2312" s="6">
        <v>12874</v>
      </c>
      <c r="B2312" s="6" t="s">
        <v>2047</v>
      </c>
      <c r="C2312" s="6">
        <v>48</v>
      </c>
      <c r="D2312" s="6">
        <v>47.88</v>
      </c>
      <c r="E2312" s="6">
        <v>3</v>
      </c>
    </row>
    <row r="2313" spans="1:5" x14ac:dyDescent="0.25">
      <c r="A2313" s="6">
        <v>14360</v>
      </c>
      <c r="B2313" s="6" t="s">
        <v>2048</v>
      </c>
      <c r="C2313" s="6">
        <v>48</v>
      </c>
      <c r="D2313" s="6">
        <v>79.94</v>
      </c>
      <c r="E2313" s="6">
        <v>3</v>
      </c>
    </row>
    <row r="2314" spans="1:5" x14ac:dyDescent="0.25">
      <c r="A2314" s="6">
        <v>12875</v>
      </c>
      <c r="B2314" s="6" t="s">
        <v>2049</v>
      </c>
      <c r="C2314" s="6">
        <v>48</v>
      </c>
      <c r="D2314" s="6">
        <v>64.88</v>
      </c>
      <c r="E2314" s="6">
        <v>3</v>
      </c>
    </row>
    <row r="2315" spans="1:5" x14ac:dyDescent="0.25">
      <c r="A2315" s="6">
        <v>27868</v>
      </c>
      <c r="B2315" s="6" t="s">
        <v>2050</v>
      </c>
      <c r="C2315" s="6">
        <v>48</v>
      </c>
      <c r="D2315" s="6">
        <v>61.88</v>
      </c>
      <c r="E2315" s="6">
        <v>3</v>
      </c>
    </row>
    <row r="2316" spans="1:5" x14ac:dyDescent="0.25">
      <c r="A2316" s="6">
        <v>12893</v>
      </c>
      <c r="B2316" s="6" t="s">
        <v>2051</v>
      </c>
      <c r="C2316" s="6">
        <v>48</v>
      </c>
      <c r="D2316" s="6">
        <v>61.25</v>
      </c>
      <c r="E2316" s="6">
        <v>3</v>
      </c>
    </row>
    <row r="2317" spans="1:5" x14ac:dyDescent="0.25">
      <c r="A2317" s="6">
        <v>12881</v>
      </c>
      <c r="B2317" s="6" t="s">
        <v>2052</v>
      </c>
      <c r="C2317" s="6">
        <v>48</v>
      </c>
      <c r="D2317" s="6">
        <v>47.69</v>
      </c>
      <c r="E2317" s="6">
        <v>3</v>
      </c>
    </row>
    <row r="2318" spans="1:5" x14ac:dyDescent="0.25">
      <c r="A2318" s="6">
        <v>12885</v>
      </c>
      <c r="B2318" s="6" t="s">
        <v>2053</v>
      </c>
      <c r="C2318" s="6">
        <v>48</v>
      </c>
      <c r="D2318" s="6">
        <v>69</v>
      </c>
      <c r="E2318" s="6">
        <v>3</v>
      </c>
    </row>
    <row r="2319" spans="1:5" x14ac:dyDescent="0.25">
      <c r="A2319" s="6">
        <v>12894</v>
      </c>
      <c r="B2319" s="6" t="s">
        <v>2054</v>
      </c>
      <c r="C2319" s="6">
        <v>48</v>
      </c>
      <c r="D2319" s="6">
        <v>47.69</v>
      </c>
      <c r="E2319" s="6">
        <v>3</v>
      </c>
    </row>
    <row r="2320" spans="1:5" x14ac:dyDescent="0.25">
      <c r="A2320" s="6">
        <v>12880</v>
      </c>
      <c r="B2320" s="6" t="s">
        <v>2055</v>
      </c>
      <c r="C2320" s="6">
        <v>72</v>
      </c>
      <c r="D2320" s="6">
        <v>64.31</v>
      </c>
      <c r="E2320" s="6">
        <v>3</v>
      </c>
    </row>
    <row r="2321" spans="1:5" x14ac:dyDescent="0.25">
      <c r="A2321" s="6">
        <v>14367</v>
      </c>
      <c r="B2321" s="6" t="s">
        <v>2056</v>
      </c>
      <c r="C2321" s="6">
        <v>72</v>
      </c>
      <c r="D2321" s="6">
        <v>70.94</v>
      </c>
      <c r="E2321" s="6">
        <v>3</v>
      </c>
    </row>
    <row r="2322" spans="1:5" x14ac:dyDescent="0.25">
      <c r="B2322" s="6" t="s">
        <v>4207</v>
      </c>
    </row>
    <row r="2323" spans="1:5" x14ac:dyDescent="0.25">
      <c r="A2323" s="6">
        <v>100449462</v>
      </c>
      <c r="B2323" s="6" t="s">
        <v>2057</v>
      </c>
      <c r="C2323" s="6">
        <v>36</v>
      </c>
      <c r="D2323" s="6">
        <v>51.34</v>
      </c>
      <c r="E2323" s="6">
        <v>4</v>
      </c>
    </row>
    <row r="2324" spans="1:5" x14ac:dyDescent="0.25">
      <c r="A2324" s="6">
        <v>22744</v>
      </c>
      <c r="B2324" s="6" t="s">
        <v>2058</v>
      </c>
      <c r="C2324" s="6">
        <v>48</v>
      </c>
      <c r="D2324" s="6">
        <v>21.56</v>
      </c>
      <c r="E2324" s="6">
        <v>3</v>
      </c>
    </row>
    <row r="2325" spans="1:5" x14ac:dyDescent="0.25">
      <c r="A2325" s="6">
        <v>9890</v>
      </c>
      <c r="B2325" s="6" t="s">
        <v>2059</v>
      </c>
      <c r="C2325" s="6">
        <v>48</v>
      </c>
      <c r="D2325" s="6">
        <v>49.2</v>
      </c>
      <c r="E2325" s="6">
        <v>6</v>
      </c>
    </row>
    <row r="2326" spans="1:5" x14ac:dyDescent="0.25">
      <c r="A2326" s="6">
        <v>100525402</v>
      </c>
      <c r="B2326" s="6" t="s">
        <v>2060</v>
      </c>
      <c r="C2326" s="6">
        <v>48</v>
      </c>
      <c r="D2326" s="6">
        <v>48.6</v>
      </c>
      <c r="E2326" s="6">
        <v>6</v>
      </c>
    </row>
    <row r="2327" spans="1:5" x14ac:dyDescent="0.25">
      <c r="A2327" s="6">
        <v>100525390</v>
      </c>
      <c r="B2327" s="6" t="s">
        <v>2061</v>
      </c>
      <c r="C2327" s="6">
        <v>48</v>
      </c>
      <c r="D2327" s="6">
        <v>48.6</v>
      </c>
      <c r="E2327" s="6">
        <v>6</v>
      </c>
    </row>
    <row r="2328" spans="1:5" x14ac:dyDescent="0.25">
      <c r="B2328" s="6" t="s">
        <v>2062</v>
      </c>
    </row>
    <row r="2329" spans="1:5" x14ac:dyDescent="0.25">
      <c r="A2329" s="6">
        <v>100549035</v>
      </c>
      <c r="B2329" s="6" t="s">
        <v>2063</v>
      </c>
      <c r="C2329" s="6">
        <v>24</v>
      </c>
      <c r="D2329" s="6">
        <v>92.22</v>
      </c>
      <c r="E2329" s="6">
        <v>3</v>
      </c>
    </row>
    <row r="2330" spans="1:5" x14ac:dyDescent="0.25">
      <c r="A2330" s="6">
        <v>100549254</v>
      </c>
      <c r="B2330" s="6" t="s">
        <v>2064</v>
      </c>
      <c r="C2330" s="6">
        <v>24</v>
      </c>
      <c r="D2330" s="6">
        <v>93.47</v>
      </c>
      <c r="E2330" s="6">
        <v>6</v>
      </c>
    </row>
    <row r="2331" spans="1:5" x14ac:dyDescent="0.25">
      <c r="B2331" s="6" t="s">
        <v>2065</v>
      </c>
    </row>
    <row r="2332" spans="1:5" x14ac:dyDescent="0.25">
      <c r="A2332" s="6">
        <v>100548969</v>
      </c>
      <c r="B2332" s="6" t="s">
        <v>2066</v>
      </c>
      <c r="C2332" s="6">
        <v>24</v>
      </c>
      <c r="D2332" s="6">
        <v>93.14</v>
      </c>
      <c r="E2332" s="6">
        <v>3</v>
      </c>
    </row>
    <row r="2333" spans="1:5" x14ac:dyDescent="0.25">
      <c r="A2333" s="6">
        <v>100550318</v>
      </c>
      <c r="B2333" s="6" t="s">
        <v>2067</v>
      </c>
      <c r="C2333" s="6">
        <v>24</v>
      </c>
      <c r="D2333" s="6">
        <v>90.13</v>
      </c>
      <c r="E2333" s="6">
        <v>6</v>
      </c>
    </row>
    <row r="2334" spans="1:5" x14ac:dyDescent="0.25">
      <c r="A2334" s="6">
        <v>100550454</v>
      </c>
      <c r="B2334" s="6" t="s">
        <v>2068</v>
      </c>
      <c r="C2334" s="6">
        <v>24</v>
      </c>
      <c r="D2334" s="6">
        <v>85.13</v>
      </c>
      <c r="E2334" s="6">
        <v>6</v>
      </c>
    </row>
    <row r="2335" spans="1:5" x14ac:dyDescent="0.25">
      <c r="A2335" s="6">
        <v>100558685</v>
      </c>
      <c r="B2335" s="6" t="s">
        <v>2069</v>
      </c>
      <c r="C2335" s="6">
        <v>48</v>
      </c>
      <c r="D2335" s="6">
        <v>50.64</v>
      </c>
      <c r="E2335" s="6">
        <v>6</v>
      </c>
    </row>
    <row r="2336" spans="1:5" x14ac:dyDescent="0.25">
      <c r="A2336" s="6">
        <v>100548251</v>
      </c>
      <c r="B2336" s="6" t="s">
        <v>2070</v>
      </c>
      <c r="C2336" s="6">
        <v>24</v>
      </c>
      <c r="D2336" s="6">
        <v>50.64</v>
      </c>
      <c r="E2336" s="6">
        <v>6</v>
      </c>
    </row>
    <row r="2337" spans="1:5" x14ac:dyDescent="0.25">
      <c r="B2337" s="6" t="s">
        <v>2071</v>
      </c>
    </row>
    <row r="2338" spans="1:5" x14ac:dyDescent="0.25">
      <c r="A2338" s="6">
        <v>43090</v>
      </c>
      <c r="B2338" s="6" t="s">
        <v>2072</v>
      </c>
      <c r="C2338" s="6">
        <v>48</v>
      </c>
      <c r="D2338" s="6">
        <v>55.75</v>
      </c>
      <c r="E2338" s="6">
        <v>6</v>
      </c>
    </row>
    <row r="2339" spans="1:5" x14ac:dyDescent="0.25">
      <c r="A2339" s="6">
        <f>16176</f>
        <v>16176</v>
      </c>
      <c r="B2339" s="6" t="s">
        <v>2073</v>
      </c>
      <c r="C2339" s="6">
        <v>48</v>
      </c>
      <c r="D2339" s="6">
        <v>56.13</v>
      </c>
      <c r="E2339" s="6">
        <v>6</v>
      </c>
    </row>
    <row r="2340" spans="1:5" x14ac:dyDescent="0.25">
      <c r="A2340" s="6">
        <v>100545014</v>
      </c>
      <c r="B2340" s="6" t="s">
        <v>2074</v>
      </c>
      <c r="C2340" s="6">
        <v>24</v>
      </c>
      <c r="D2340" s="6">
        <v>106.62</v>
      </c>
      <c r="E2340" s="6">
        <v>6</v>
      </c>
    </row>
    <row r="2341" spans="1:5" x14ac:dyDescent="0.25">
      <c r="B2341" s="6" t="s">
        <v>2075</v>
      </c>
    </row>
    <row r="2342" spans="1:5" x14ac:dyDescent="0.25">
      <c r="A2342" s="6">
        <v>100456777</v>
      </c>
      <c r="B2342" s="6" t="s">
        <v>2076</v>
      </c>
      <c r="C2342" s="6">
        <v>48</v>
      </c>
      <c r="D2342" s="6">
        <v>40.81</v>
      </c>
      <c r="E2342" s="6">
        <v>3</v>
      </c>
    </row>
    <row r="2343" spans="1:5" x14ac:dyDescent="0.25">
      <c r="A2343" s="6">
        <v>100456785</v>
      </c>
      <c r="B2343" s="6" t="s">
        <v>2077</v>
      </c>
      <c r="C2343" s="6">
        <v>48</v>
      </c>
      <c r="D2343" s="6">
        <v>56.13</v>
      </c>
      <c r="E2343" s="6">
        <v>3</v>
      </c>
    </row>
    <row r="2344" spans="1:5" x14ac:dyDescent="0.25">
      <c r="A2344" s="6">
        <v>100456793</v>
      </c>
      <c r="B2344" s="6" t="s">
        <v>2078</v>
      </c>
      <c r="C2344" s="6">
        <v>48</v>
      </c>
      <c r="D2344" s="6">
        <v>56.13</v>
      </c>
      <c r="E2344" s="6">
        <v>3</v>
      </c>
    </row>
    <row r="2345" spans="1:5" x14ac:dyDescent="0.25">
      <c r="A2345" s="6">
        <v>20483</v>
      </c>
      <c r="B2345" s="6" t="s">
        <v>2079</v>
      </c>
      <c r="C2345" s="6">
        <v>48</v>
      </c>
      <c r="D2345" s="6">
        <v>25.69</v>
      </c>
      <c r="E2345" s="6">
        <v>6</v>
      </c>
    </row>
    <row r="2346" spans="1:5" x14ac:dyDescent="0.25">
      <c r="B2346" s="6" t="s">
        <v>2080</v>
      </c>
    </row>
    <row r="2347" spans="1:5" x14ac:dyDescent="0.25">
      <c r="B2347" s="6" t="s">
        <v>4397</v>
      </c>
    </row>
    <row r="2348" spans="1:5" x14ac:dyDescent="0.25">
      <c r="A2348" s="6">
        <v>100552713</v>
      </c>
      <c r="B2348" s="6" t="s">
        <v>2081</v>
      </c>
      <c r="C2348" s="6">
        <v>9</v>
      </c>
      <c r="D2348" s="6">
        <v>37.659999999999997</v>
      </c>
      <c r="E2348" s="6">
        <v>1</v>
      </c>
    </row>
    <row r="2349" spans="1:5" x14ac:dyDescent="0.25">
      <c r="A2349" s="6">
        <v>19095</v>
      </c>
      <c r="B2349" s="6" t="s">
        <v>2082</v>
      </c>
      <c r="C2349" s="6">
        <v>30</v>
      </c>
      <c r="D2349" s="6">
        <v>47.4</v>
      </c>
      <c r="E2349" s="6">
        <v>3</v>
      </c>
    </row>
    <row r="2350" spans="1:5" x14ac:dyDescent="0.25">
      <c r="A2350" s="6">
        <v>100552714</v>
      </c>
      <c r="B2350" s="6" t="s">
        <v>2082</v>
      </c>
      <c r="C2350" s="6">
        <v>6</v>
      </c>
      <c r="D2350" s="6">
        <v>47.4</v>
      </c>
      <c r="E2350" s="6">
        <v>1</v>
      </c>
    </row>
    <row r="2351" spans="1:5" x14ac:dyDescent="0.25">
      <c r="A2351" s="6">
        <v>100461681</v>
      </c>
      <c r="B2351" s="6" t="s">
        <v>2083</v>
      </c>
      <c r="C2351" s="6">
        <v>30</v>
      </c>
      <c r="D2351" s="6">
        <v>47.4</v>
      </c>
      <c r="E2351" s="6">
        <v>3</v>
      </c>
    </row>
    <row r="2352" spans="1:5" x14ac:dyDescent="0.25">
      <c r="A2352" s="6">
        <v>100552715</v>
      </c>
      <c r="B2352" s="6" t="s">
        <v>2083</v>
      </c>
      <c r="C2352" s="6">
        <v>6</v>
      </c>
      <c r="D2352" s="6">
        <v>47.4</v>
      </c>
      <c r="E2352" s="6">
        <v>1</v>
      </c>
    </row>
    <row r="2353" spans="1:5" x14ac:dyDescent="0.25">
      <c r="B2353" s="6" t="s">
        <v>2084</v>
      </c>
    </row>
    <row r="2354" spans="1:5" x14ac:dyDescent="0.25">
      <c r="A2354" s="6">
        <v>84785</v>
      </c>
      <c r="B2354" s="6" t="s">
        <v>2085</v>
      </c>
      <c r="C2354" s="6">
        <v>8</v>
      </c>
      <c r="D2354" s="6">
        <v>73.14</v>
      </c>
      <c r="E2354" s="6">
        <v>2</v>
      </c>
    </row>
    <row r="2355" spans="1:5" x14ac:dyDescent="0.25">
      <c r="A2355" s="6">
        <v>100548701</v>
      </c>
      <c r="B2355" s="6" t="s">
        <v>2086</v>
      </c>
      <c r="C2355" s="6">
        <v>8</v>
      </c>
      <c r="D2355" s="6">
        <v>57.29</v>
      </c>
      <c r="E2355" s="6">
        <v>2</v>
      </c>
    </row>
    <row r="2356" spans="1:5" x14ac:dyDescent="0.25">
      <c r="B2356" s="6" t="s">
        <v>2087</v>
      </c>
    </row>
    <row r="2357" spans="1:5" x14ac:dyDescent="0.25">
      <c r="B2357" s="6" t="s">
        <v>2084</v>
      </c>
    </row>
    <row r="2358" spans="1:5" x14ac:dyDescent="0.25">
      <c r="A2358" s="6">
        <v>65256</v>
      </c>
      <c r="B2358" s="6" t="s">
        <v>2088</v>
      </c>
      <c r="C2358" s="6">
        <v>8</v>
      </c>
      <c r="D2358" s="6">
        <v>52.34</v>
      </c>
      <c r="E2358" s="6">
        <v>2</v>
      </c>
    </row>
    <row r="2359" spans="1:5" x14ac:dyDescent="0.25">
      <c r="A2359" s="6">
        <v>84800</v>
      </c>
      <c r="B2359" s="6" t="s">
        <v>2089</v>
      </c>
      <c r="C2359" s="6">
        <v>8</v>
      </c>
      <c r="D2359" s="6">
        <v>39.39</v>
      </c>
      <c r="E2359" s="6">
        <v>2</v>
      </c>
    </row>
    <row r="2360" spans="1:5" x14ac:dyDescent="0.25">
      <c r="B2360" s="6" t="s">
        <v>4397</v>
      </c>
    </row>
    <row r="2361" spans="1:5" x14ac:dyDescent="0.25">
      <c r="A2361" s="6">
        <v>100552716</v>
      </c>
      <c r="B2361" s="6" t="s">
        <v>2090</v>
      </c>
      <c r="C2361" s="6">
        <v>9</v>
      </c>
      <c r="D2361" s="6">
        <v>34.799999999999997</v>
      </c>
      <c r="E2361" s="6">
        <v>1</v>
      </c>
    </row>
    <row r="2362" spans="1:5" x14ac:dyDescent="0.25">
      <c r="A2362" s="6">
        <v>100552717</v>
      </c>
      <c r="B2362" s="6" t="s">
        <v>2091</v>
      </c>
      <c r="C2362" s="6">
        <v>9</v>
      </c>
      <c r="D2362" s="6">
        <v>34.799999999999997</v>
      </c>
      <c r="E2362" s="6">
        <v>1</v>
      </c>
    </row>
    <row r="2363" spans="1:5" x14ac:dyDescent="0.25">
      <c r="A2363" s="6">
        <v>100552757</v>
      </c>
      <c r="B2363" s="6" t="s">
        <v>2092</v>
      </c>
      <c r="C2363" s="6">
        <v>8</v>
      </c>
      <c r="D2363" s="6">
        <v>39.119999999999997</v>
      </c>
      <c r="E2363" s="6">
        <v>1</v>
      </c>
    </row>
    <row r="2364" spans="1:5" x14ac:dyDescent="0.25">
      <c r="B2364" s="6" t="s">
        <v>2093</v>
      </c>
    </row>
    <row r="2365" spans="1:5" x14ac:dyDescent="0.25">
      <c r="B2365" s="6" t="s">
        <v>2094</v>
      </c>
    </row>
    <row r="2366" spans="1:5" x14ac:dyDescent="0.25">
      <c r="A2366" s="6">
        <v>100543054</v>
      </c>
      <c r="B2366" s="6" t="s">
        <v>2095</v>
      </c>
      <c r="C2366" s="6">
        <v>10</v>
      </c>
      <c r="D2366" s="6">
        <v>101.58</v>
      </c>
      <c r="E2366" s="6">
        <v>1</v>
      </c>
    </row>
    <row r="2367" spans="1:5" x14ac:dyDescent="0.25">
      <c r="A2367" s="6">
        <v>100547357</v>
      </c>
      <c r="B2367" s="6" t="s">
        <v>2096</v>
      </c>
      <c r="C2367" s="6">
        <v>9</v>
      </c>
      <c r="D2367" s="6">
        <v>160.43</v>
      </c>
      <c r="E2367" s="6">
        <v>1</v>
      </c>
    </row>
    <row r="2368" spans="1:5" x14ac:dyDescent="0.25">
      <c r="A2368" s="6">
        <v>143823</v>
      </c>
      <c r="B2368" s="6" t="s">
        <v>2097</v>
      </c>
      <c r="C2368" s="6">
        <v>10</v>
      </c>
      <c r="D2368" s="6">
        <v>80.64</v>
      </c>
      <c r="E2368" s="6">
        <v>3</v>
      </c>
    </row>
    <row r="2369" spans="1:5" x14ac:dyDescent="0.25">
      <c r="A2369" s="6">
        <v>143824</v>
      </c>
      <c r="B2369" s="6" t="s">
        <v>2098</v>
      </c>
      <c r="C2369" s="6">
        <v>10</v>
      </c>
      <c r="D2369" s="6">
        <v>76.900000000000006</v>
      </c>
      <c r="E2369" s="6">
        <v>3</v>
      </c>
    </row>
    <row r="2370" spans="1:5" x14ac:dyDescent="0.25">
      <c r="A2370" s="6">
        <v>150249</v>
      </c>
      <c r="B2370" s="6" t="s">
        <v>2099</v>
      </c>
      <c r="C2370" s="6">
        <v>10</v>
      </c>
      <c r="D2370" s="6">
        <v>147.63</v>
      </c>
      <c r="E2370" s="6">
        <v>1</v>
      </c>
    </row>
    <row r="2371" spans="1:5" x14ac:dyDescent="0.25">
      <c r="A2371" s="6">
        <v>143830</v>
      </c>
      <c r="B2371" s="6" t="s">
        <v>2100</v>
      </c>
      <c r="C2371" s="6">
        <v>20</v>
      </c>
      <c r="D2371" s="6">
        <v>34.200000000000003</v>
      </c>
      <c r="E2371" s="6">
        <v>3</v>
      </c>
    </row>
    <row r="2372" spans="1:5" x14ac:dyDescent="0.25">
      <c r="A2372" s="6">
        <v>100543129</v>
      </c>
      <c r="B2372" s="6" t="s">
        <v>2101</v>
      </c>
      <c r="C2372" s="6">
        <v>10</v>
      </c>
      <c r="D2372" s="6">
        <v>147.63</v>
      </c>
      <c r="E2372" s="6">
        <v>1</v>
      </c>
    </row>
    <row r="2373" spans="1:5" x14ac:dyDescent="0.25">
      <c r="A2373" s="6">
        <f>143826</f>
        <v>143826</v>
      </c>
      <c r="B2373" s="6" t="s">
        <v>2102</v>
      </c>
      <c r="C2373" s="6">
        <v>18</v>
      </c>
      <c r="D2373" s="6">
        <v>37.15</v>
      </c>
      <c r="E2373" s="6">
        <v>3</v>
      </c>
    </row>
    <row r="2374" spans="1:5" x14ac:dyDescent="0.25">
      <c r="A2374" s="6">
        <v>143831</v>
      </c>
      <c r="B2374" s="6" t="s">
        <v>2103</v>
      </c>
      <c r="C2374" s="6">
        <v>24</v>
      </c>
      <c r="D2374" s="6">
        <v>16.59</v>
      </c>
      <c r="E2374" s="6">
        <v>6</v>
      </c>
    </row>
    <row r="2375" spans="1:5" x14ac:dyDescent="0.25">
      <c r="A2375" s="6">
        <v>143829</v>
      </c>
      <c r="B2375" s="6" t="s">
        <v>2104</v>
      </c>
      <c r="C2375" s="6">
        <v>10</v>
      </c>
      <c r="D2375" s="6">
        <v>67.91</v>
      </c>
      <c r="E2375" s="6">
        <v>3</v>
      </c>
    </row>
    <row r="2376" spans="1:5" x14ac:dyDescent="0.25">
      <c r="A2376" s="6">
        <v>143816</v>
      </c>
      <c r="B2376" s="6" t="s">
        <v>2105</v>
      </c>
      <c r="C2376" s="6">
        <v>10</v>
      </c>
      <c r="D2376" s="6">
        <v>97.33</v>
      </c>
      <c r="E2376" s="6">
        <v>3</v>
      </c>
    </row>
    <row r="2377" spans="1:5" x14ac:dyDescent="0.25">
      <c r="A2377" s="6">
        <v>143817</v>
      </c>
      <c r="B2377" s="6" t="s">
        <v>2106</v>
      </c>
      <c r="C2377" s="6">
        <v>10</v>
      </c>
      <c r="D2377" s="6">
        <v>111.54</v>
      </c>
      <c r="E2377" s="6">
        <v>1</v>
      </c>
    </row>
    <row r="2378" spans="1:5" x14ac:dyDescent="0.25">
      <c r="B2378" s="6" t="s">
        <v>2107</v>
      </c>
    </row>
    <row r="2379" spans="1:5" x14ac:dyDescent="0.25">
      <c r="B2379" s="6" t="s">
        <v>4398</v>
      </c>
    </row>
    <row r="2380" spans="1:5" x14ac:dyDescent="0.25">
      <c r="A2380" s="6">
        <v>83610</v>
      </c>
      <c r="B2380" s="6" t="s">
        <v>2108</v>
      </c>
      <c r="C2380" s="6">
        <v>36</v>
      </c>
      <c r="D2380" s="6">
        <v>64.39</v>
      </c>
      <c r="E2380" s="6">
        <v>36</v>
      </c>
    </row>
    <row r="2381" spans="1:5" x14ac:dyDescent="0.25">
      <c r="B2381" s="6" t="s">
        <v>2109</v>
      </c>
    </row>
    <row r="2382" spans="1:5" x14ac:dyDescent="0.25">
      <c r="B2382" s="6" t="s">
        <v>4399</v>
      </c>
    </row>
    <row r="2383" spans="1:5" x14ac:dyDescent="0.25">
      <c r="A2383" s="6">
        <v>61723</v>
      </c>
      <c r="B2383" s="6" t="s">
        <v>2110</v>
      </c>
      <c r="C2383" s="6">
        <v>24</v>
      </c>
      <c r="D2383" s="6">
        <v>65.88</v>
      </c>
      <c r="E2383" s="6">
        <v>6</v>
      </c>
    </row>
    <row r="2384" spans="1:5" x14ac:dyDescent="0.25">
      <c r="A2384" s="6">
        <v>57111</v>
      </c>
      <c r="B2384" s="6" t="s">
        <v>2111</v>
      </c>
      <c r="C2384" s="6">
        <v>20</v>
      </c>
      <c r="D2384" s="6">
        <v>15.25</v>
      </c>
      <c r="E2384" s="6">
        <v>10</v>
      </c>
    </row>
    <row r="2385" spans="1:5" x14ac:dyDescent="0.25">
      <c r="A2385" s="6">
        <v>56251</v>
      </c>
      <c r="B2385" s="6" t="s">
        <v>2112</v>
      </c>
      <c r="C2385" s="6">
        <v>20</v>
      </c>
      <c r="D2385" s="6">
        <v>16.47</v>
      </c>
      <c r="E2385" s="6">
        <v>10</v>
      </c>
    </row>
    <row r="2386" spans="1:5" x14ac:dyDescent="0.25">
      <c r="A2386" s="6">
        <v>100543299</v>
      </c>
      <c r="B2386" s="6" t="s">
        <v>2113</v>
      </c>
      <c r="C2386" s="6">
        <v>24</v>
      </c>
      <c r="D2386" s="6">
        <v>87.84</v>
      </c>
      <c r="E2386" s="6">
        <v>3</v>
      </c>
    </row>
    <row r="2387" spans="1:5" x14ac:dyDescent="0.25">
      <c r="B2387" s="6" t="s">
        <v>2062</v>
      </c>
    </row>
    <row r="2388" spans="1:5" x14ac:dyDescent="0.25">
      <c r="A2388" s="6">
        <v>100548460</v>
      </c>
      <c r="B2388" s="6" t="s">
        <v>2114</v>
      </c>
      <c r="C2388" s="6">
        <v>20</v>
      </c>
      <c r="D2388" s="6">
        <v>50.24</v>
      </c>
      <c r="E2388" s="6">
        <v>5</v>
      </c>
    </row>
    <row r="2389" spans="1:5" x14ac:dyDescent="0.25">
      <c r="A2389" s="6">
        <v>100548459</v>
      </c>
      <c r="B2389" s="6" t="s">
        <v>2115</v>
      </c>
      <c r="C2389" s="6">
        <v>12</v>
      </c>
      <c r="D2389" s="6">
        <v>88.85</v>
      </c>
      <c r="E2389" s="6">
        <v>3</v>
      </c>
    </row>
    <row r="2390" spans="1:5" x14ac:dyDescent="0.25">
      <c r="A2390" s="6">
        <v>100548458</v>
      </c>
      <c r="B2390" s="6" t="s">
        <v>2116</v>
      </c>
      <c r="C2390" s="6">
        <v>12</v>
      </c>
      <c r="D2390" s="6">
        <v>88.85</v>
      </c>
      <c r="E2390" s="6">
        <v>3</v>
      </c>
    </row>
    <row r="2391" spans="1:5" x14ac:dyDescent="0.25">
      <c r="A2391" s="6">
        <v>100548462</v>
      </c>
      <c r="B2391" s="6" t="s">
        <v>2117</v>
      </c>
      <c r="C2391" s="6">
        <v>12</v>
      </c>
      <c r="D2391" s="6">
        <v>63.85</v>
      </c>
      <c r="E2391" s="6">
        <v>6</v>
      </c>
    </row>
    <row r="2392" spans="1:5" x14ac:dyDescent="0.25">
      <c r="A2392" s="6">
        <v>100548463</v>
      </c>
      <c r="B2392" s="6" t="s">
        <v>2118</v>
      </c>
      <c r="C2392" s="6">
        <v>12</v>
      </c>
      <c r="D2392" s="6">
        <v>47.61</v>
      </c>
      <c r="E2392" s="6">
        <v>3</v>
      </c>
    </row>
    <row r="2393" spans="1:5" x14ac:dyDescent="0.25">
      <c r="A2393" s="6">
        <v>100551864</v>
      </c>
      <c r="B2393" s="6" t="s">
        <v>2119</v>
      </c>
      <c r="C2393" s="6">
        <v>20</v>
      </c>
      <c r="D2393" s="6">
        <v>119.53</v>
      </c>
      <c r="E2393" s="6">
        <v>5</v>
      </c>
    </row>
    <row r="2394" spans="1:5" x14ac:dyDescent="0.25">
      <c r="B2394" s="6" t="s">
        <v>4400</v>
      </c>
    </row>
    <row r="2395" spans="1:5" x14ac:dyDescent="0.25">
      <c r="A2395" s="6">
        <v>100498619</v>
      </c>
      <c r="B2395" s="6" t="s">
        <v>2120</v>
      </c>
      <c r="C2395" s="6">
        <v>18</v>
      </c>
      <c r="D2395" s="6">
        <v>91</v>
      </c>
      <c r="E2395" s="6">
        <v>2</v>
      </c>
    </row>
    <row r="2396" spans="1:5" x14ac:dyDescent="0.25">
      <c r="A2396" s="6">
        <v>100498598</v>
      </c>
      <c r="B2396" s="6" t="s">
        <v>2121</v>
      </c>
      <c r="C2396" s="6">
        <v>18</v>
      </c>
      <c r="D2396" s="6">
        <v>159.55000000000001</v>
      </c>
      <c r="E2396" s="6">
        <v>6</v>
      </c>
    </row>
    <row r="2397" spans="1:5" x14ac:dyDescent="0.25">
      <c r="A2397" s="6">
        <v>100548729</v>
      </c>
      <c r="B2397" s="6" t="s">
        <v>2122</v>
      </c>
      <c r="C2397" s="6">
        <v>18</v>
      </c>
      <c r="D2397" s="6">
        <v>142.43</v>
      </c>
      <c r="E2397" s="6">
        <v>2</v>
      </c>
    </row>
    <row r="2398" spans="1:5" x14ac:dyDescent="0.25">
      <c r="A2398" s="6">
        <v>100543328</v>
      </c>
      <c r="B2398" s="6" t="s">
        <v>2123</v>
      </c>
      <c r="C2398" s="6">
        <v>24</v>
      </c>
      <c r="D2398" s="6">
        <v>43.19</v>
      </c>
      <c r="E2398" s="6">
        <v>3</v>
      </c>
    </row>
    <row r="2399" spans="1:5" x14ac:dyDescent="0.25">
      <c r="A2399" s="6">
        <v>100543336</v>
      </c>
      <c r="B2399" s="6" t="s">
        <v>2124</v>
      </c>
      <c r="C2399" s="6">
        <v>24</v>
      </c>
      <c r="D2399" s="6">
        <v>43.19</v>
      </c>
      <c r="E2399" s="6">
        <v>3</v>
      </c>
    </row>
    <row r="2400" spans="1:5" x14ac:dyDescent="0.25">
      <c r="A2400" s="6">
        <v>100498635</v>
      </c>
      <c r="B2400" s="6" t="s">
        <v>2125</v>
      </c>
      <c r="C2400" s="6">
        <v>24</v>
      </c>
      <c r="D2400" s="6">
        <v>46.83</v>
      </c>
      <c r="E2400" s="6">
        <v>3</v>
      </c>
    </row>
    <row r="2401" spans="1:5" x14ac:dyDescent="0.25">
      <c r="A2401" s="6">
        <v>100498601</v>
      </c>
      <c r="B2401" s="6" t="s">
        <v>2126</v>
      </c>
      <c r="C2401" s="6">
        <v>18</v>
      </c>
      <c r="D2401" s="6">
        <v>120.7</v>
      </c>
      <c r="E2401" s="6">
        <v>6</v>
      </c>
    </row>
    <row r="2402" spans="1:5" x14ac:dyDescent="0.25">
      <c r="B2402" s="6" t="s">
        <v>4401</v>
      </c>
    </row>
    <row r="2403" spans="1:5" x14ac:dyDescent="0.25">
      <c r="A2403" s="6">
        <v>23381</v>
      </c>
      <c r="B2403" s="6" t="s">
        <v>2127</v>
      </c>
      <c r="C2403" s="6">
        <v>36</v>
      </c>
      <c r="D2403" s="6">
        <v>59.52</v>
      </c>
      <c r="E2403" s="6">
        <v>6</v>
      </c>
    </row>
    <row r="2404" spans="1:5" x14ac:dyDescent="0.25">
      <c r="B2404" s="6" t="s">
        <v>4402</v>
      </c>
    </row>
    <row r="2405" spans="1:5" x14ac:dyDescent="0.25">
      <c r="A2405" s="6">
        <v>100550800</v>
      </c>
      <c r="B2405" s="6" t="s">
        <v>2128</v>
      </c>
      <c r="C2405" s="6">
        <v>24</v>
      </c>
      <c r="D2405" s="6">
        <v>101.16</v>
      </c>
      <c r="E2405" s="6">
        <v>4</v>
      </c>
    </row>
    <row r="2406" spans="1:5" x14ac:dyDescent="0.25">
      <c r="B2406" s="6" t="s">
        <v>4403</v>
      </c>
    </row>
    <row r="2407" spans="1:5" x14ac:dyDescent="0.25">
      <c r="A2407" s="6">
        <v>15521</v>
      </c>
      <c r="B2407" s="6" t="s">
        <v>2129</v>
      </c>
      <c r="C2407" s="6">
        <v>36</v>
      </c>
      <c r="D2407" s="6">
        <v>114.8</v>
      </c>
      <c r="E2407" s="6">
        <v>6</v>
      </c>
    </row>
    <row r="2408" spans="1:5" x14ac:dyDescent="0.25">
      <c r="A2408" s="6">
        <v>15528</v>
      </c>
      <c r="B2408" s="6" t="s">
        <v>2130</v>
      </c>
      <c r="C2408" s="6">
        <v>36</v>
      </c>
      <c r="D2408" s="6">
        <v>80.03</v>
      </c>
      <c r="E2408" s="6">
        <v>6</v>
      </c>
    </row>
    <row r="2409" spans="1:5" x14ac:dyDescent="0.25">
      <c r="B2409" s="6" t="s">
        <v>4404</v>
      </c>
    </row>
    <row r="2410" spans="1:5" x14ac:dyDescent="0.25">
      <c r="A2410" s="6">
        <v>27139</v>
      </c>
      <c r="B2410" s="6" t="s">
        <v>2131</v>
      </c>
      <c r="C2410" s="6">
        <v>15</v>
      </c>
      <c r="D2410" s="6">
        <v>102.95</v>
      </c>
      <c r="E2410" s="6">
        <v>5</v>
      </c>
    </row>
    <row r="2411" spans="1:5" x14ac:dyDescent="0.25">
      <c r="A2411" s="6">
        <v>100451968</v>
      </c>
      <c r="B2411" s="6" t="s">
        <v>2132</v>
      </c>
      <c r="C2411" s="6">
        <v>15</v>
      </c>
      <c r="D2411" s="6">
        <v>94.68</v>
      </c>
      <c r="E2411" s="6">
        <v>3</v>
      </c>
    </row>
    <row r="2412" spans="1:5" x14ac:dyDescent="0.25">
      <c r="A2412" s="6">
        <v>17428</v>
      </c>
      <c r="B2412" s="6" t="s">
        <v>2133</v>
      </c>
      <c r="C2412" s="6">
        <v>20</v>
      </c>
      <c r="D2412" s="6">
        <v>16</v>
      </c>
      <c r="E2412" s="6">
        <v>10</v>
      </c>
    </row>
    <row r="2413" spans="1:5" x14ac:dyDescent="0.25">
      <c r="B2413" s="6" t="s">
        <v>4405</v>
      </c>
    </row>
    <row r="2414" spans="1:5" x14ac:dyDescent="0.25">
      <c r="A2414" s="6">
        <v>100549249</v>
      </c>
      <c r="B2414" s="6" t="s">
        <v>2134</v>
      </c>
      <c r="C2414" s="6">
        <v>16</v>
      </c>
      <c r="D2414" s="6">
        <v>34.69</v>
      </c>
      <c r="E2414" s="6">
        <v>4</v>
      </c>
    </row>
    <row r="2415" spans="1:5" x14ac:dyDescent="0.25">
      <c r="A2415" s="6">
        <v>100549250</v>
      </c>
      <c r="B2415" s="6" t="s">
        <v>2135</v>
      </c>
      <c r="C2415" s="6">
        <v>16</v>
      </c>
      <c r="D2415" s="6">
        <v>34.69</v>
      </c>
      <c r="E2415" s="6">
        <v>4</v>
      </c>
    </row>
    <row r="2416" spans="1:5" x14ac:dyDescent="0.25">
      <c r="B2416" s="6" t="s">
        <v>4406</v>
      </c>
    </row>
    <row r="2417" spans="1:5" x14ac:dyDescent="0.25">
      <c r="A2417" s="6">
        <v>12989</v>
      </c>
      <c r="B2417" s="6" t="s">
        <v>2136</v>
      </c>
      <c r="C2417" s="6">
        <v>24</v>
      </c>
      <c r="D2417" s="6">
        <v>35.31</v>
      </c>
      <c r="E2417" s="6">
        <v>6</v>
      </c>
    </row>
    <row r="2418" spans="1:5" x14ac:dyDescent="0.25">
      <c r="A2418" s="6">
        <v>12988</v>
      </c>
      <c r="B2418" s="6" t="s">
        <v>2137</v>
      </c>
      <c r="C2418" s="6">
        <v>24</v>
      </c>
      <c r="D2418" s="6">
        <v>32.94</v>
      </c>
      <c r="E2418" s="6">
        <v>6</v>
      </c>
    </row>
    <row r="2419" spans="1:5" x14ac:dyDescent="0.25">
      <c r="A2419" s="6">
        <v>100549267</v>
      </c>
      <c r="B2419" s="6" t="s">
        <v>2138</v>
      </c>
      <c r="C2419" s="6">
        <v>24</v>
      </c>
      <c r="D2419" s="6">
        <v>32.9</v>
      </c>
      <c r="E2419" s="6">
        <v>4</v>
      </c>
    </row>
    <row r="2420" spans="1:5" x14ac:dyDescent="0.25">
      <c r="A2420" s="6">
        <v>100549269</v>
      </c>
      <c r="B2420" s="6" t="s">
        <v>2139</v>
      </c>
      <c r="C2420" s="6">
        <v>24</v>
      </c>
      <c r="D2420" s="6">
        <v>32.9</v>
      </c>
      <c r="E2420" s="6">
        <v>4</v>
      </c>
    </row>
    <row r="2421" spans="1:5" x14ac:dyDescent="0.25">
      <c r="A2421" s="6">
        <v>19814</v>
      </c>
      <c r="B2421" s="6" t="s">
        <v>2140</v>
      </c>
      <c r="C2421" s="6">
        <v>24</v>
      </c>
      <c r="D2421" s="6">
        <v>42.81</v>
      </c>
      <c r="E2421" s="6">
        <v>6</v>
      </c>
    </row>
    <row r="2422" spans="1:5" x14ac:dyDescent="0.25">
      <c r="B2422" s="6" t="s">
        <v>4407</v>
      </c>
    </row>
    <row r="2423" spans="1:5" x14ac:dyDescent="0.25">
      <c r="A2423" s="6">
        <v>100544862</v>
      </c>
      <c r="B2423" s="6" t="s">
        <v>2141</v>
      </c>
      <c r="C2423" s="6">
        <v>45</v>
      </c>
      <c r="D2423" s="6">
        <v>170.8</v>
      </c>
      <c r="E2423" s="6">
        <v>2</v>
      </c>
    </row>
    <row r="2424" spans="1:5" x14ac:dyDescent="0.25">
      <c r="A2424" s="6">
        <v>100544295</v>
      </c>
      <c r="B2424" s="6" t="s">
        <v>2142</v>
      </c>
      <c r="C2424" s="6">
        <v>45</v>
      </c>
      <c r="D2424" s="6">
        <v>103.5</v>
      </c>
      <c r="E2424" s="6">
        <v>2</v>
      </c>
    </row>
    <row r="2425" spans="1:5" x14ac:dyDescent="0.25">
      <c r="A2425" s="6">
        <v>100548726</v>
      </c>
      <c r="B2425" s="6" t="s">
        <v>2143</v>
      </c>
      <c r="C2425" s="6">
        <v>45</v>
      </c>
      <c r="D2425" s="6">
        <v>131.76</v>
      </c>
      <c r="E2425" s="6">
        <v>5</v>
      </c>
    </row>
    <row r="2426" spans="1:5" x14ac:dyDescent="0.25">
      <c r="B2426" s="6" t="s">
        <v>2144</v>
      </c>
    </row>
    <row r="2427" spans="1:5" x14ac:dyDescent="0.25">
      <c r="A2427" s="6">
        <v>100549036</v>
      </c>
      <c r="B2427" s="6" t="s">
        <v>2145</v>
      </c>
      <c r="C2427" s="6">
        <v>12</v>
      </c>
      <c r="D2427" s="6">
        <v>81.58</v>
      </c>
      <c r="E2427" s="6">
        <v>3</v>
      </c>
    </row>
    <row r="2428" spans="1:5" x14ac:dyDescent="0.25">
      <c r="B2428" s="6" t="s">
        <v>2146</v>
      </c>
    </row>
    <row r="2429" spans="1:5" x14ac:dyDescent="0.25">
      <c r="B2429" s="6" t="s">
        <v>4408</v>
      </c>
    </row>
    <row r="2430" spans="1:5" x14ac:dyDescent="0.25">
      <c r="A2430" s="6">
        <f>2105</f>
        <v>2105</v>
      </c>
      <c r="B2430" s="6" t="s">
        <v>2147</v>
      </c>
      <c r="C2430" s="6">
        <v>10</v>
      </c>
      <c r="D2430" s="6">
        <v>156</v>
      </c>
      <c r="E2430" s="6">
        <v>1</v>
      </c>
    </row>
    <row r="2431" spans="1:5" x14ac:dyDescent="0.25">
      <c r="A2431" s="6">
        <v>1434</v>
      </c>
      <c r="B2431" s="6" t="s">
        <v>2148</v>
      </c>
      <c r="C2431" s="6">
        <v>9</v>
      </c>
      <c r="D2431" s="6">
        <v>187.2</v>
      </c>
      <c r="E2431" s="6">
        <v>1</v>
      </c>
    </row>
    <row r="2432" spans="1:5" x14ac:dyDescent="0.25">
      <c r="A2432" s="6">
        <f>2208</f>
        <v>2208</v>
      </c>
      <c r="B2432" s="6" t="s">
        <v>2149</v>
      </c>
      <c r="C2432" s="6">
        <v>10</v>
      </c>
      <c r="D2432" s="6">
        <v>43.2</v>
      </c>
      <c r="E2432" s="6">
        <v>1</v>
      </c>
    </row>
    <row r="2433" spans="1:5" x14ac:dyDescent="0.25">
      <c r="A2433" s="6">
        <v>2103</v>
      </c>
      <c r="B2433" s="6" t="s">
        <v>2150</v>
      </c>
      <c r="C2433" s="6">
        <v>9</v>
      </c>
      <c r="D2433" s="6">
        <v>195.6</v>
      </c>
      <c r="E2433" s="6">
        <v>1</v>
      </c>
    </row>
    <row r="2434" spans="1:5" x14ac:dyDescent="0.25">
      <c r="A2434" s="6">
        <v>2112</v>
      </c>
      <c r="B2434" s="6" t="s">
        <v>2151</v>
      </c>
      <c r="C2434" s="6">
        <v>10</v>
      </c>
      <c r="D2434" s="6">
        <v>126</v>
      </c>
      <c r="E2434" s="6">
        <v>1</v>
      </c>
    </row>
    <row r="2435" spans="1:5" x14ac:dyDescent="0.25">
      <c r="A2435" s="6">
        <f>1825</f>
        <v>1825</v>
      </c>
      <c r="B2435" s="6" t="s">
        <v>2152</v>
      </c>
      <c r="C2435" s="6">
        <v>9</v>
      </c>
      <c r="D2435" s="6">
        <v>144</v>
      </c>
      <c r="E2435" s="6">
        <v>1</v>
      </c>
    </row>
    <row r="2436" spans="1:5" x14ac:dyDescent="0.25">
      <c r="A2436" s="6">
        <f>4061</f>
        <v>4061</v>
      </c>
      <c r="B2436" s="6" t="s">
        <v>2153</v>
      </c>
      <c r="C2436" s="6">
        <v>10</v>
      </c>
      <c r="D2436" s="6">
        <v>39</v>
      </c>
      <c r="E2436" s="6">
        <v>1</v>
      </c>
    </row>
    <row r="2437" spans="1:5" x14ac:dyDescent="0.25">
      <c r="A2437" s="6">
        <v>2104</v>
      </c>
      <c r="B2437" s="6" t="s">
        <v>2154</v>
      </c>
      <c r="C2437" s="6">
        <v>9</v>
      </c>
      <c r="D2437" s="6">
        <v>152.4</v>
      </c>
      <c r="E2437" s="6">
        <v>1</v>
      </c>
    </row>
    <row r="2438" spans="1:5" x14ac:dyDescent="0.25">
      <c r="A2438" s="6">
        <v>2109</v>
      </c>
      <c r="B2438" s="6" t="s">
        <v>2155</v>
      </c>
      <c r="C2438" s="6">
        <v>10</v>
      </c>
      <c r="D2438" s="6">
        <v>240</v>
      </c>
      <c r="E2438" s="6">
        <v>1</v>
      </c>
    </row>
    <row r="2439" spans="1:5" x14ac:dyDescent="0.25">
      <c r="A2439" s="6">
        <f>2115</f>
        <v>2115</v>
      </c>
      <c r="B2439" s="6" t="s">
        <v>2156</v>
      </c>
      <c r="C2439" s="6">
        <v>10</v>
      </c>
      <c r="D2439" s="6">
        <v>101.4</v>
      </c>
      <c r="E2439" s="6">
        <v>1</v>
      </c>
    </row>
    <row r="2440" spans="1:5" x14ac:dyDescent="0.25">
      <c r="A2440" s="6">
        <v>2102</v>
      </c>
      <c r="B2440" s="6" t="s">
        <v>2157</v>
      </c>
      <c r="C2440" s="6">
        <v>10</v>
      </c>
      <c r="D2440" s="6">
        <v>292.8</v>
      </c>
      <c r="E2440" s="6">
        <v>1</v>
      </c>
    </row>
    <row r="2441" spans="1:5" x14ac:dyDescent="0.25">
      <c r="B2441" s="6" t="s">
        <v>4409</v>
      </c>
    </row>
    <row r="2442" spans="1:5" x14ac:dyDescent="0.25">
      <c r="A2442" s="6">
        <f>2099</f>
        <v>2099</v>
      </c>
      <c r="B2442" s="6" t="s">
        <v>2158</v>
      </c>
      <c r="C2442" s="6">
        <v>13</v>
      </c>
      <c r="D2442" s="6">
        <v>152.4</v>
      </c>
      <c r="E2442" s="6">
        <v>1</v>
      </c>
    </row>
    <row r="2443" spans="1:5" x14ac:dyDescent="0.25">
      <c r="B2443" s="6" t="s">
        <v>4390</v>
      </c>
    </row>
    <row r="2444" spans="1:5" x14ac:dyDescent="0.25">
      <c r="A2444" s="6">
        <v>37187</v>
      </c>
      <c r="B2444" s="6" t="s">
        <v>2159</v>
      </c>
      <c r="C2444" s="6">
        <v>8</v>
      </c>
      <c r="D2444" s="6">
        <v>168.75</v>
      </c>
      <c r="E2444" s="6">
        <v>1</v>
      </c>
    </row>
    <row r="2445" spans="1:5" x14ac:dyDescent="0.25">
      <c r="A2445" s="6">
        <v>37619</v>
      </c>
      <c r="B2445" s="6" t="s">
        <v>2160</v>
      </c>
      <c r="C2445" s="6">
        <v>8</v>
      </c>
      <c r="D2445" s="6">
        <v>168</v>
      </c>
      <c r="E2445" s="6">
        <v>1</v>
      </c>
    </row>
    <row r="2446" spans="1:5" x14ac:dyDescent="0.25">
      <c r="A2446" s="6">
        <v>100550783</v>
      </c>
      <c r="B2446" s="6" t="s">
        <v>2161</v>
      </c>
      <c r="C2446" s="6">
        <v>16</v>
      </c>
      <c r="D2446" s="6">
        <v>61.8</v>
      </c>
      <c r="E2446" s="6">
        <v>16</v>
      </c>
    </row>
    <row r="2447" spans="1:5" x14ac:dyDescent="0.25">
      <c r="A2447" s="6">
        <v>100550784</v>
      </c>
      <c r="B2447" s="6" t="s">
        <v>2162</v>
      </c>
      <c r="C2447" s="6">
        <v>16</v>
      </c>
      <c r="D2447" s="6">
        <v>61.8</v>
      </c>
      <c r="E2447" s="6">
        <v>16</v>
      </c>
    </row>
    <row r="2448" spans="1:5" x14ac:dyDescent="0.25">
      <c r="A2448" s="6">
        <v>100550786</v>
      </c>
      <c r="B2448" s="6" t="s">
        <v>2163</v>
      </c>
      <c r="C2448" s="6">
        <v>12</v>
      </c>
      <c r="D2448" s="6">
        <v>60</v>
      </c>
      <c r="E2448" s="6">
        <v>12</v>
      </c>
    </row>
    <row r="2449" spans="1:5" x14ac:dyDescent="0.25">
      <c r="B2449" s="6" t="s">
        <v>4389</v>
      </c>
    </row>
    <row r="2450" spans="1:5" x14ac:dyDescent="0.25">
      <c r="A2450" s="6">
        <v>100550570</v>
      </c>
      <c r="B2450" s="6" t="s">
        <v>2164</v>
      </c>
      <c r="C2450" s="6">
        <v>8</v>
      </c>
      <c r="D2450" s="6">
        <v>154.22</v>
      </c>
      <c r="E2450" s="6">
        <v>8</v>
      </c>
    </row>
    <row r="2451" spans="1:5" x14ac:dyDescent="0.25">
      <c r="A2451" s="6">
        <v>100550584</v>
      </c>
      <c r="B2451" s="6" t="s">
        <v>2165</v>
      </c>
      <c r="C2451" s="6">
        <v>10</v>
      </c>
      <c r="D2451" s="6">
        <v>43.63</v>
      </c>
      <c r="E2451" s="6">
        <v>10</v>
      </c>
    </row>
    <row r="2452" spans="1:5" x14ac:dyDescent="0.25">
      <c r="A2452" s="6">
        <v>100550575</v>
      </c>
      <c r="B2452" s="6" t="s">
        <v>2166</v>
      </c>
      <c r="C2452" s="6">
        <v>8</v>
      </c>
      <c r="D2452" s="6">
        <v>203.64</v>
      </c>
      <c r="E2452" s="6">
        <v>8</v>
      </c>
    </row>
    <row r="2453" spans="1:5" x14ac:dyDescent="0.25">
      <c r="A2453" s="6">
        <v>100550572</v>
      </c>
      <c r="B2453" s="6" t="s">
        <v>2167</v>
      </c>
      <c r="C2453" s="6">
        <v>8</v>
      </c>
      <c r="D2453" s="6">
        <v>181.81</v>
      </c>
      <c r="E2453" s="6">
        <v>8</v>
      </c>
    </row>
    <row r="2454" spans="1:5" x14ac:dyDescent="0.25">
      <c r="A2454" s="6">
        <v>100550578</v>
      </c>
      <c r="B2454" s="6" t="s">
        <v>2168</v>
      </c>
      <c r="C2454" s="6">
        <v>10</v>
      </c>
      <c r="D2454" s="6">
        <v>68.900000000000006</v>
      </c>
      <c r="E2454" s="6">
        <v>10</v>
      </c>
    </row>
    <row r="2455" spans="1:5" x14ac:dyDescent="0.25">
      <c r="A2455" s="6">
        <v>100550576</v>
      </c>
      <c r="B2455" s="6" t="s">
        <v>2169</v>
      </c>
      <c r="C2455" s="6">
        <v>10</v>
      </c>
      <c r="D2455" s="6">
        <v>76.569999999999993</v>
      </c>
      <c r="E2455" s="6">
        <v>10</v>
      </c>
    </row>
    <row r="2456" spans="1:5" x14ac:dyDescent="0.25">
      <c r="A2456" s="6">
        <v>100550574</v>
      </c>
      <c r="B2456" s="6" t="s">
        <v>2170</v>
      </c>
      <c r="C2456" s="6">
        <v>10</v>
      </c>
      <c r="D2456" s="6">
        <v>162.24</v>
      </c>
      <c r="E2456" s="6">
        <v>10</v>
      </c>
    </row>
    <row r="2457" spans="1:5" x14ac:dyDescent="0.25">
      <c r="A2457" s="6">
        <v>42416</v>
      </c>
      <c r="B2457" s="6" t="s">
        <v>2171</v>
      </c>
      <c r="C2457" s="6">
        <v>14</v>
      </c>
      <c r="D2457" s="6">
        <v>215</v>
      </c>
      <c r="E2457" s="6">
        <v>14</v>
      </c>
    </row>
    <row r="2458" spans="1:5" x14ac:dyDescent="0.25">
      <c r="A2458" s="6">
        <v>100550591</v>
      </c>
      <c r="B2458" s="6" t="s">
        <v>2172</v>
      </c>
      <c r="C2458" s="6">
        <v>8</v>
      </c>
      <c r="D2458" s="6">
        <v>153.72</v>
      </c>
      <c r="E2458" s="6">
        <v>8</v>
      </c>
    </row>
    <row r="2459" spans="1:5" x14ac:dyDescent="0.25">
      <c r="A2459" s="6">
        <v>100550593</v>
      </c>
      <c r="B2459" s="6" t="s">
        <v>2173</v>
      </c>
      <c r="C2459" s="6">
        <v>8</v>
      </c>
      <c r="D2459" s="6">
        <v>290.89999999999998</v>
      </c>
      <c r="E2459" s="6">
        <v>8</v>
      </c>
    </row>
    <row r="2460" spans="1:5" x14ac:dyDescent="0.25">
      <c r="A2460" s="6">
        <v>60935</v>
      </c>
      <c r="B2460" s="6" t="s">
        <v>2174</v>
      </c>
      <c r="C2460" s="6">
        <v>12</v>
      </c>
      <c r="D2460" s="6">
        <v>131.25</v>
      </c>
      <c r="E2460" s="6">
        <v>1</v>
      </c>
    </row>
    <row r="2461" spans="1:5" x14ac:dyDescent="0.25">
      <c r="A2461" s="6">
        <v>37310</v>
      </c>
      <c r="B2461" s="6" t="s">
        <v>2175</v>
      </c>
      <c r="C2461" s="6">
        <v>16.5</v>
      </c>
      <c r="D2461" s="6">
        <v>162</v>
      </c>
      <c r="E2461" s="6">
        <v>1</v>
      </c>
    </row>
    <row r="2462" spans="1:5" x14ac:dyDescent="0.25">
      <c r="A2462" s="6">
        <v>37188</v>
      </c>
      <c r="B2462" s="6" t="s">
        <v>2176</v>
      </c>
      <c r="C2462" s="6">
        <v>12</v>
      </c>
      <c r="D2462" s="6">
        <v>156.25</v>
      </c>
      <c r="E2462" s="6">
        <v>1</v>
      </c>
    </row>
    <row r="2463" spans="1:5" x14ac:dyDescent="0.25">
      <c r="A2463" s="6">
        <v>35101</v>
      </c>
      <c r="B2463" s="6" t="s">
        <v>2177</v>
      </c>
      <c r="C2463" s="6">
        <v>14</v>
      </c>
      <c r="D2463" s="6">
        <v>146.4</v>
      </c>
      <c r="E2463" s="6">
        <v>1</v>
      </c>
    </row>
    <row r="2464" spans="1:5" x14ac:dyDescent="0.25">
      <c r="A2464" s="6">
        <v>100550580</v>
      </c>
      <c r="B2464" s="6" t="s">
        <v>2178</v>
      </c>
      <c r="C2464" s="6">
        <v>8</v>
      </c>
      <c r="D2464" s="6">
        <v>273.52</v>
      </c>
      <c r="E2464" s="6">
        <v>8</v>
      </c>
    </row>
    <row r="2465" spans="1:5" x14ac:dyDescent="0.25">
      <c r="A2465" s="6">
        <v>100550582</v>
      </c>
      <c r="B2465" s="6" t="s">
        <v>2179</v>
      </c>
      <c r="C2465" s="6">
        <v>10</v>
      </c>
      <c r="D2465" s="6">
        <v>91.98</v>
      </c>
      <c r="E2465" s="6">
        <v>10</v>
      </c>
    </row>
    <row r="2466" spans="1:5" x14ac:dyDescent="0.25">
      <c r="B2466" s="6" t="s">
        <v>2180</v>
      </c>
    </row>
    <row r="2467" spans="1:5" x14ac:dyDescent="0.25">
      <c r="A2467" s="6">
        <v>56156</v>
      </c>
      <c r="B2467" s="6" t="s">
        <v>2181</v>
      </c>
      <c r="C2467" s="6">
        <v>5.5</v>
      </c>
      <c r="D2467" s="6">
        <v>167.9</v>
      </c>
      <c r="E2467" s="6">
        <v>1</v>
      </c>
    </row>
    <row r="2468" spans="1:5" x14ac:dyDescent="0.25">
      <c r="A2468" s="6">
        <v>31187</v>
      </c>
      <c r="B2468" s="6" t="s">
        <v>2182</v>
      </c>
      <c r="C2468" s="6">
        <v>5</v>
      </c>
      <c r="D2468" s="6">
        <v>291.33</v>
      </c>
      <c r="E2468" s="6">
        <v>1</v>
      </c>
    </row>
    <row r="2469" spans="1:5" x14ac:dyDescent="0.25">
      <c r="A2469" s="6">
        <f>58372</f>
        <v>58372</v>
      </c>
      <c r="B2469" s="6" t="s">
        <v>2183</v>
      </c>
      <c r="C2469" s="6">
        <v>5</v>
      </c>
      <c r="D2469" s="6">
        <v>186.3</v>
      </c>
      <c r="E2469" s="6">
        <v>1</v>
      </c>
    </row>
    <row r="2470" spans="1:5" x14ac:dyDescent="0.25">
      <c r="A2470" s="6">
        <v>36328</v>
      </c>
      <c r="B2470" s="6" t="s">
        <v>2184</v>
      </c>
      <c r="C2470" s="6">
        <v>18</v>
      </c>
      <c r="D2470" s="6">
        <v>40.25</v>
      </c>
      <c r="E2470" s="6">
        <v>1</v>
      </c>
    </row>
    <row r="2471" spans="1:5" x14ac:dyDescent="0.25">
      <c r="A2471" s="6">
        <v>54517</v>
      </c>
      <c r="B2471" s="6" t="s">
        <v>2185</v>
      </c>
      <c r="C2471" s="6">
        <v>6</v>
      </c>
      <c r="D2471" s="6">
        <v>117.6</v>
      </c>
      <c r="E2471" s="6">
        <v>1</v>
      </c>
    </row>
    <row r="2472" spans="1:5" x14ac:dyDescent="0.25">
      <c r="A2472" s="6">
        <v>78254</v>
      </c>
      <c r="B2472" s="6" t="s">
        <v>2186</v>
      </c>
      <c r="C2472" s="6">
        <v>15</v>
      </c>
      <c r="D2472" s="6">
        <v>99.9</v>
      </c>
      <c r="E2472" s="6">
        <v>1</v>
      </c>
    </row>
    <row r="2473" spans="1:5" x14ac:dyDescent="0.25">
      <c r="A2473" s="6">
        <v>37429</v>
      </c>
      <c r="B2473" s="6" t="s">
        <v>2187</v>
      </c>
      <c r="C2473" s="6">
        <v>16</v>
      </c>
      <c r="D2473" s="6">
        <v>201.25</v>
      </c>
      <c r="E2473" s="6">
        <v>1</v>
      </c>
    </row>
    <row r="2474" spans="1:5" x14ac:dyDescent="0.25">
      <c r="A2474" s="6">
        <v>78267</v>
      </c>
      <c r="B2474" s="6" t="s">
        <v>2188</v>
      </c>
      <c r="C2474" s="6">
        <v>15</v>
      </c>
      <c r="D2474" s="6">
        <v>195.6</v>
      </c>
      <c r="E2474" s="6">
        <v>1</v>
      </c>
    </row>
    <row r="2475" spans="1:5" x14ac:dyDescent="0.25">
      <c r="A2475" s="6">
        <v>37356</v>
      </c>
      <c r="B2475" s="6" t="s">
        <v>2189</v>
      </c>
      <c r="C2475" s="6">
        <v>5.8</v>
      </c>
      <c r="D2475" s="6">
        <v>257.5</v>
      </c>
      <c r="E2475" s="6">
        <v>1</v>
      </c>
    </row>
    <row r="2476" spans="1:5" x14ac:dyDescent="0.25">
      <c r="A2476" s="6">
        <v>100399581</v>
      </c>
      <c r="B2476" s="6" t="s">
        <v>2190</v>
      </c>
      <c r="C2476" s="6">
        <v>16</v>
      </c>
      <c r="D2476" s="6">
        <v>129.6</v>
      </c>
      <c r="E2476" s="6">
        <v>4</v>
      </c>
    </row>
    <row r="2477" spans="1:5" x14ac:dyDescent="0.25">
      <c r="A2477" s="6">
        <v>37363</v>
      </c>
      <c r="B2477" s="6" t="s">
        <v>2191</v>
      </c>
      <c r="C2477" s="6">
        <v>6.5</v>
      </c>
      <c r="D2477" s="6">
        <v>162</v>
      </c>
      <c r="E2477" s="6">
        <v>1</v>
      </c>
    </row>
    <row r="2478" spans="1:5" x14ac:dyDescent="0.25">
      <c r="A2478" s="6">
        <v>52088</v>
      </c>
      <c r="B2478" s="6" t="s">
        <v>2192</v>
      </c>
      <c r="C2478" s="6">
        <v>5</v>
      </c>
      <c r="D2478" s="6">
        <v>253</v>
      </c>
      <c r="E2478" s="6">
        <v>1</v>
      </c>
    </row>
    <row r="2479" spans="1:5" x14ac:dyDescent="0.25">
      <c r="B2479" s="6" t="s">
        <v>2193</v>
      </c>
    </row>
    <row r="2480" spans="1:5" x14ac:dyDescent="0.25">
      <c r="A2480" s="6">
        <v>100543165</v>
      </c>
      <c r="B2480" s="6" t="s">
        <v>2194</v>
      </c>
      <c r="C2480" s="6">
        <v>10</v>
      </c>
      <c r="D2480" s="6">
        <v>107.95</v>
      </c>
      <c r="E2480" s="6">
        <v>10</v>
      </c>
    </row>
    <row r="2481" spans="1:5" x14ac:dyDescent="0.25">
      <c r="B2481" s="6" t="s">
        <v>2195</v>
      </c>
    </row>
    <row r="2482" spans="1:5" x14ac:dyDescent="0.25">
      <c r="B2482" s="6" t="s">
        <v>2094</v>
      </c>
    </row>
    <row r="2483" spans="1:5" x14ac:dyDescent="0.25">
      <c r="A2483" s="6">
        <v>100543002</v>
      </c>
      <c r="B2483" s="6" t="s">
        <v>2196</v>
      </c>
      <c r="C2483" s="6">
        <v>8</v>
      </c>
      <c r="D2483" s="6">
        <v>67.59</v>
      </c>
      <c r="E2483" s="6">
        <v>4</v>
      </c>
    </row>
    <row r="2484" spans="1:5" x14ac:dyDescent="0.25">
      <c r="B2484" s="6" t="s">
        <v>2197</v>
      </c>
    </row>
    <row r="2485" spans="1:5" x14ac:dyDescent="0.25">
      <c r="B2485" s="6" t="s">
        <v>2198</v>
      </c>
    </row>
    <row r="2486" spans="1:5" x14ac:dyDescent="0.25">
      <c r="A2486" s="6">
        <v>34868</v>
      </c>
      <c r="B2486" s="6" t="s">
        <v>2199</v>
      </c>
      <c r="C2486" s="6">
        <v>24</v>
      </c>
      <c r="D2486" s="6">
        <v>48.83</v>
      </c>
      <c r="E2486" s="6">
        <v>6</v>
      </c>
    </row>
    <row r="2487" spans="1:5" x14ac:dyDescent="0.25">
      <c r="A2487" s="6">
        <v>100455651</v>
      </c>
      <c r="B2487" s="6" t="s">
        <v>2200</v>
      </c>
      <c r="C2487" s="6">
        <v>24</v>
      </c>
      <c r="D2487" s="6">
        <v>55.47</v>
      </c>
      <c r="E2487" s="6">
        <v>6</v>
      </c>
    </row>
    <row r="2488" spans="1:5" x14ac:dyDescent="0.25">
      <c r="A2488" s="6">
        <v>100443626</v>
      </c>
      <c r="B2488" s="6" t="s">
        <v>2201</v>
      </c>
      <c r="C2488" s="6">
        <v>24</v>
      </c>
      <c r="D2488" s="6">
        <v>46.87</v>
      </c>
      <c r="E2488" s="6">
        <v>6</v>
      </c>
    </row>
    <row r="2489" spans="1:5" x14ac:dyDescent="0.25">
      <c r="A2489" s="6">
        <v>100433971</v>
      </c>
      <c r="B2489" s="6" t="s">
        <v>2202</v>
      </c>
      <c r="C2489" s="6">
        <v>24</v>
      </c>
      <c r="D2489" s="6">
        <v>45.72</v>
      </c>
      <c r="E2489" s="6">
        <v>6</v>
      </c>
    </row>
    <row r="2490" spans="1:5" x14ac:dyDescent="0.25">
      <c r="B2490" s="6" t="s">
        <v>2203</v>
      </c>
    </row>
    <row r="2491" spans="1:5" x14ac:dyDescent="0.25">
      <c r="B2491" s="6" t="s">
        <v>4410</v>
      </c>
    </row>
    <row r="2492" spans="1:5" x14ac:dyDescent="0.25">
      <c r="A2492" s="6">
        <v>2193</v>
      </c>
      <c r="B2492" s="6" t="s">
        <v>2204</v>
      </c>
      <c r="C2492" s="6">
        <v>15</v>
      </c>
      <c r="D2492" s="6">
        <v>58.61</v>
      </c>
      <c r="E2492" s="6">
        <v>3</v>
      </c>
    </row>
    <row r="2493" spans="1:5" x14ac:dyDescent="0.25">
      <c r="A2493" s="6">
        <v>43078</v>
      </c>
      <c r="B2493" s="6" t="s">
        <v>2205</v>
      </c>
      <c r="C2493" s="6">
        <v>12</v>
      </c>
      <c r="D2493" s="6">
        <v>65.94</v>
      </c>
      <c r="E2493" s="6">
        <v>3</v>
      </c>
    </row>
    <row r="2494" spans="1:5" x14ac:dyDescent="0.25">
      <c r="B2494" s="6" t="s">
        <v>4411</v>
      </c>
    </row>
    <row r="2495" spans="1:5" x14ac:dyDescent="0.25">
      <c r="A2495" s="6">
        <v>14145</v>
      </c>
      <c r="B2495" s="6" t="s">
        <v>2206</v>
      </c>
      <c r="C2495" s="6">
        <v>12</v>
      </c>
      <c r="D2495" s="6">
        <v>62.38</v>
      </c>
      <c r="E2495" s="6">
        <v>12</v>
      </c>
    </row>
    <row r="2496" spans="1:5" x14ac:dyDescent="0.25">
      <c r="A2496" s="6">
        <v>57424</v>
      </c>
      <c r="B2496" s="6" t="s">
        <v>2207</v>
      </c>
      <c r="C2496" s="6">
        <v>12</v>
      </c>
      <c r="D2496" s="6">
        <v>95.82</v>
      </c>
      <c r="E2496" s="6">
        <v>12</v>
      </c>
    </row>
    <row r="2497" spans="1:5" x14ac:dyDescent="0.25">
      <c r="A2497" s="6">
        <v>3039</v>
      </c>
      <c r="B2497" s="6" t="s">
        <v>2208</v>
      </c>
      <c r="C2497" s="6">
        <v>15</v>
      </c>
      <c r="D2497" s="6">
        <v>56.03</v>
      </c>
      <c r="E2497" s="6">
        <v>3</v>
      </c>
    </row>
    <row r="2498" spans="1:5" x14ac:dyDescent="0.25">
      <c r="A2498" s="6">
        <v>43081</v>
      </c>
      <c r="B2498" s="6" t="s">
        <v>2209</v>
      </c>
      <c r="C2498" s="6">
        <v>12</v>
      </c>
      <c r="D2498" s="6">
        <v>66.069999999999993</v>
      </c>
      <c r="E2498" s="6">
        <v>3</v>
      </c>
    </row>
    <row r="2499" spans="1:5" x14ac:dyDescent="0.25">
      <c r="A2499" s="6">
        <v>100549162</v>
      </c>
      <c r="B2499" s="6" t="s">
        <v>2210</v>
      </c>
      <c r="C2499" s="6">
        <v>45</v>
      </c>
      <c r="D2499" s="6">
        <v>40.200000000000003</v>
      </c>
      <c r="E2499" s="6">
        <v>5</v>
      </c>
    </row>
    <row r="2500" spans="1:5" x14ac:dyDescent="0.25">
      <c r="B2500" s="6" t="s">
        <v>4412</v>
      </c>
    </row>
    <row r="2501" spans="1:5" x14ac:dyDescent="0.25">
      <c r="A2501" s="6">
        <v>100547064</v>
      </c>
      <c r="B2501" s="6" t="s">
        <v>2211</v>
      </c>
      <c r="C2501" s="6">
        <v>12</v>
      </c>
      <c r="D2501" s="6">
        <v>136.80000000000001</v>
      </c>
      <c r="E2501" s="6">
        <v>1</v>
      </c>
    </row>
    <row r="2502" spans="1:5" x14ac:dyDescent="0.25">
      <c r="A2502" s="6">
        <v>100548315</v>
      </c>
      <c r="B2502" s="6" t="s">
        <v>2212</v>
      </c>
      <c r="C2502" s="6">
        <v>12</v>
      </c>
      <c r="D2502" s="6">
        <v>150</v>
      </c>
      <c r="E2502" s="6">
        <v>1</v>
      </c>
    </row>
    <row r="2503" spans="1:5" x14ac:dyDescent="0.25">
      <c r="B2503" s="6" t="s">
        <v>4413</v>
      </c>
    </row>
    <row r="2504" spans="1:5" x14ac:dyDescent="0.25">
      <c r="A2504" s="6">
        <v>100560937</v>
      </c>
      <c r="B2504" s="6" t="s">
        <v>2213</v>
      </c>
      <c r="C2504" s="6">
        <v>6</v>
      </c>
      <c r="D2504" s="6">
        <v>224.82</v>
      </c>
      <c r="E2504" s="6">
        <v>1</v>
      </c>
    </row>
    <row r="2505" spans="1:5" x14ac:dyDescent="0.25">
      <c r="A2505" s="6">
        <v>100563011</v>
      </c>
      <c r="B2505" s="6" t="s">
        <v>2214</v>
      </c>
      <c r="C2505" s="6">
        <v>8</v>
      </c>
      <c r="D2505" s="6">
        <v>107.33</v>
      </c>
      <c r="E2505" s="6">
        <v>1</v>
      </c>
    </row>
    <row r="2506" spans="1:5" x14ac:dyDescent="0.25">
      <c r="A2506" s="6">
        <v>100563020</v>
      </c>
      <c r="B2506" s="6" t="s">
        <v>2215</v>
      </c>
      <c r="C2506" s="6">
        <v>8</v>
      </c>
      <c r="D2506" s="6">
        <v>107.33</v>
      </c>
      <c r="E2506" s="6">
        <v>1</v>
      </c>
    </row>
    <row r="2507" spans="1:5" x14ac:dyDescent="0.25">
      <c r="A2507" s="6">
        <v>100563062</v>
      </c>
      <c r="B2507" s="6" t="s">
        <v>2216</v>
      </c>
      <c r="C2507" s="6">
        <v>8</v>
      </c>
      <c r="D2507" s="6">
        <v>107.33</v>
      </c>
      <c r="E2507" s="6">
        <v>1</v>
      </c>
    </row>
    <row r="2508" spans="1:5" x14ac:dyDescent="0.25">
      <c r="A2508" s="6">
        <v>100548552</v>
      </c>
      <c r="B2508" s="6" t="s">
        <v>2217</v>
      </c>
      <c r="C2508" s="6">
        <v>8</v>
      </c>
      <c r="D2508" s="6">
        <v>92.07</v>
      </c>
      <c r="E2508" s="6">
        <v>2</v>
      </c>
    </row>
    <row r="2509" spans="1:5" x14ac:dyDescent="0.25">
      <c r="A2509" s="6">
        <v>100548548</v>
      </c>
      <c r="B2509" s="6" t="s">
        <v>2218</v>
      </c>
      <c r="C2509" s="6">
        <v>12</v>
      </c>
      <c r="D2509" s="6">
        <v>92.26</v>
      </c>
      <c r="E2509" s="6">
        <v>2</v>
      </c>
    </row>
    <row r="2510" spans="1:5" x14ac:dyDescent="0.25">
      <c r="A2510" s="6">
        <v>100548547</v>
      </c>
      <c r="B2510" s="6" t="s">
        <v>2219</v>
      </c>
      <c r="C2510" s="6">
        <v>8</v>
      </c>
      <c r="D2510" s="6">
        <v>92.26</v>
      </c>
      <c r="E2510" s="6">
        <v>2</v>
      </c>
    </row>
    <row r="2511" spans="1:5" x14ac:dyDescent="0.25">
      <c r="A2511" s="6">
        <v>100548550</v>
      </c>
      <c r="B2511" s="6" t="s">
        <v>2220</v>
      </c>
      <c r="C2511" s="6">
        <v>8</v>
      </c>
      <c r="D2511" s="6">
        <v>119.76</v>
      </c>
      <c r="E2511" s="6">
        <v>1</v>
      </c>
    </row>
    <row r="2512" spans="1:5" x14ac:dyDescent="0.25">
      <c r="A2512" s="6">
        <v>100560945</v>
      </c>
      <c r="B2512" s="6" t="s">
        <v>2221</v>
      </c>
      <c r="C2512" s="6">
        <v>6</v>
      </c>
      <c r="D2512" s="6">
        <v>224.82</v>
      </c>
      <c r="E2512" s="6">
        <v>1</v>
      </c>
    </row>
    <row r="2513" spans="1:5" x14ac:dyDescent="0.25">
      <c r="A2513" s="6">
        <v>100548553</v>
      </c>
      <c r="B2513" s="6" t="s">
        <v>2222</v>
      </c>
      <c r="C2513" s="6">
        <v>8</v>
      </c>
      <c r="D2513" s="6">
        <v>106.45</v>
      </c>
      <c r="E2513" s="6">
        <v>2</v>
      </c>
    </row>
    <row r="2514" spans="1:5" x14ac:dyDescent="0.25">
      <c r="A2514" s="6">
        <v>100548551</v>
      </c>
      <c r="B2514" s="6" t="s">
        <v>2223</v>
      </c>
      <c r="C2514" s="6">
        <v>12</v>
      </c>
      <c r="D2514" s="6">
        <v>118.75</v>
      </c>
      <c r="E2514" s="6">
        <v>2</v>
      </c>
    </row>
    <row r="2515" spans="1:5" x14ac:dyDescent="0.25">
      <c r="A2515" s="6">
        <v>100560953</v>
      </c>
      <c r="B2515" s="6" t="s">
        <v>2224</v>
      </c>
      <c r="C2515" s="6">
        <v>6</v>
      </c>
      <c r="D2515" s="6">
        <v>224.82</v>
      </c>
      <c r="E2515" s="6">
        <v>1</v>
      </c>
    </row>
    <row r="2516" spans="1:5" x14ac:dyDescent="0.25">
      <c r="A2516" s="6">
        <v>100548549</v>
      </c>
      <c r="B2516" s="6" t="s">
        <v>2225</v>
      </c>
      <c r="C2516" s="6">
        <v>8</v>
      </c>
      <c r="D2516" s="6">
        <v>98.47</v>
      </c>
      <c r="E2516" s="6">
        <v>2</v>
      </c>
    </row>
    <row r="2517" spans="1:5" x14ac:dyDescent="0.25">
      <c r="B2517" s="6" t="s">
        <v>4414</v>
      </c>
    </row>
    <row r="2518" spans="1:5" x14ac:dyDescent="0.25">
      <c r="A2518" s="6">
        <v>100456718</v>
      </c>
      <c r="B2518" s="6" t="s">
        <v>2226</v>
      </c>
      <c r="C2518" s="6">
        <v>12</v>
      </c>
      <c r="D2518" s="6">
        <v>44.89</v>
      </c>
      <c r="E2518" s="6">
        <v>2</v>
      </c>
    </row>
    <row r="2519" spans="1:5" x14ac:dyDescent="0.25">
      <c r="A2519" s="6">
        <v>100456726</v>
      </c>
      <c r="B2519" s="6" t="s">
        <v>2227</v>
      </c>
      <c r="C2519" s="6">
        <v>12</v>
      </c>
      <c r="D2519" s="6">
        <v>46.21</v>
      </c>
      <c r="E2519" s="6">
        <v>2</v>
      </c>
    </row>
    <row r="2520" spans="1:5" x14ac:dyDescent="0.25">
      <c r="A2520" s="6">
        <v>32987</v>
      </c>
      <c r="B2520" s="6" t="s">
        <v>2228</v>
      </c>
      <c r="C2520" s="6">
        <v>12</v>
      </c>
      <c r="D2520" s="6">
        <v>56.95</v>
      </c>
      <c r="E2520" s="6">
        <v>3</v>
      </c>
    </row>
    <row r="2521" spans="1:5" x14ac:dyDescent="0.25">
      <c r="A2521" s="6">
        <v>100549278</v>
      </c>
      <c r="B2521" s="6" t="s">
        <v>2229</v>
      </c>
      <c r="C2521" s="6">
        <v>12</v>
      </c>
      <c r="D2521" s="6">
        <v>39.840000000000003</v>
      </c>
      <c r="E2521" s="6">
        <v>4</v>
      </c>
    </row>
    <row r="2522" spans="1:5" x14ac:dyDescent="0.25">
      <c r="A2522" s="6">
        <v>100525331</v>
      </c>
      <c r="B2522" s="6" t="s">
        <v>2230</v>
      </c>
      <c r="C2522" s="6">
        <v>12</v>
      </c>
      <c r="D2522" s="6">
        <v>59.61</v>
      </c>
      <c r="E2522" s="6">
        <v>3</v>
      </c>
    </row>
    <row r="2523" spans="1:5" x14ac:dyDescent="0.25">
      <c r="A2523" s="6">
        <v>100525373</v>
      </c>
      <c r="B2523" s="6" t="s">
        <v>2231</v>
      </c>
      <c r="C2523" s="6">
        <v>12</v>
      </c>
      <c r="D2523" s="6">
        <v>64.260000000000005</v>
      </c>
      <c r="E2523" s="6">
        <v>3</v>
      </c>
    </row>
    <row r="2524" spans="1:5" x14ac:dyDescent="0.25">
      <c r="A2524" s="6">
        <v>100525365</v>
      </c>
      <c r="B2524" s="6" t="s">
        <v>2232</v>
      </c>
      <c r="C2524" s="6">
        <v>12</v>
      </c>
      <c r="D2524" s="6">
        <v>64.260000000000005</v>
      </c>
      <c r="E2524" s="6">
        <v>3</v>
      </c>
    </row>
    <row r="2525" spans="1:5" x14ac:dyDescent="0.25">
      <c r="A2525" s="6">
        <v>100525381</v>
      </c>
      <c r="B2525" s="6" t="s">
        <v>2233</v>
      </c>
      <c r="C2525" s="6">
        <v>12</v>
      </c>
      <c r="D2525" s="6">
        <v>64.260000000000005</v>
      </c>
      <c r="E2525" s="6">
        <v>3</v>
      </c>
    </row>
    <row r="2526" spans="1:5" x14ac:dyDescent="0.25">
      <c r="B2526" s="6" t="s">
        <v>4415</v>
      </c>
    </row>
    <row r="2527" spans="1:5" x14ac:dyDescent="0.25">
      <c r="A2527" s="6">
        <v>28296</v>
      </c>
      <c r="B2527" s="6" t="s">
        <v>2234</v>
      </c>
      <c r="C2527" s="6">
        <v>12</v>
      </c>
      <c r="D2527" s="6">
        <v>62.4</v>
      </c>
      <c r="E2527" s="6">
        <v>3</v>
      </c>
    </row>
    <row r="2528" spans="1:5" x14ac:dyDescent="0.25">
      <c r="A2528" s="6">
        <v>28298</v>
      </c>
      <c r="B2528" s="6" t="s">
        <v>2235</v>
      </c>
      <c r="C2528" s="6">
        <v>12</v>
      </c>
      <c r="D2528" s="6">
        <v>62.4</v>
      </c>
      <c r="E2528" s="6">
        <v>3</v>
      </c>
    </row>
    <row r="2529" spans="1:5" x14ac:dyDescent="0.25">
      <c r="B2529" s="6" t="s">
        <v>3311</v>
      </c>
    </row>
    <row r="2530" spans="1:5" x14ac:dyDescent="0.25">
      <c r="A2530" s="6">
        <v>100546613</v>
      </c>
      <c r="B2530" s="6" t="s">
        <v>2236</v>
      </c>
      <c r="C2530" s="6">
        <v>6</v>
      </c>
      <c r="D2530" s="6">
        <v>118.46</v>
      </c>
      <c r="E2530" s="6">
        <v>2</v>
      </c>
    </row>
    <row r="2531" spans="1:5" x14ac:dyDescent="0.25">
      <c r="A2531" s="6">
        <v>100530560</v>
      </c>
      <c r="B2531" s="6" t="s">
        <v>2237</v>
      </c>
      <c r="C2531" s="6">
        <v>12</v>
      </c>
      <c r="D2531" s="6">
        <v>29.98</v>
      </c>
      <c r="E2531" s="6">
        <v>2</v>
      </c>
    </row>
    <row r="2532" spans="1:5" x14ac:dyDescent="0.25">
      <c r="A2532" s="6">
        <v>12355</v>
      </c>
      <c r="B2532" s="6" t="s">
        <v>2238</v>
      </c>
      <c r="C2532" s="6">
        <v>12</v>
      </c>
      <c r="D2532" s="6">
        <v>66.19</v>
      </c>
      <c r="E2532" s="6">
        <v>2</v>
      </c>
    </row>
    <row r="2533" spans="1:5" x14ac:dyDescent="0.25">
      <c r="B2533" s="6" t="s">
        <v>4416</v>
      </c>
    </row>
    <row r="2534" spans="1:5" x14ac:dyDescent="0.25">
      <c r="A2534" s="6">
        <v>2474</v>
      </c>
      <c r="B2534" s="6" t="s">
        <v>2239</v>
      </c>
      <c r="C2534" s="6">
        <v>6</v>
      </c>
      <c r="D2534" s="6">
        <v>93.96</v>
      </c>
      <c r="E2534" s="6">
        <v>2</v>
      </c>
    </row>
    <row r="2535" spans="1:5" x14ac:dyDescent="0.25">
      <c r="A2535" s="6">
        <v>2479</v>
      </c>
      <c r="B2535" s="6" t="s">
        <v>2240</v>
      </c>
      <c r="C2535" s="6">
        <v>12</v>
      </c>
      <c r="D2535" s="6">
        <v>80.53</v>
      </c>
      <c r="E2535" s="6">
        <v>3</v>
      </c>
    </row>
    <row r="2536" spans="1:5" x14ac:dyDescent="0.25">
      <c r="B2536" s="6" t="s">
        <v>4417</v>
      </c>
    </row>
    <row r="2537" spans="1:5" x14ac:dyDescent="0.25">
      <c r="A2537" s="6">
        <v>100422121</v>
      </c>
      <c r="B2537" s="6" t="s">
        <v>2241</v>
      </c>
      <c r="C2537" s="6">
        <v>12</v>
      </c>
      <c r="D2537" s="6">
        <v>113.76</v>
      </c>
      <c r="E2537" s="6">
        <v>2</v>
      </c>
    </row>
    <row r="2538" spans="1:5" x14ac:dyDescent="0.25">
      <c r="A2538" s="6">
        <v>100422171</v>
      </c>
      <c r="B2538" s="6" t="s">
        <v>2242</v>
      </c>
      <c r="C2538" s="6">
        <v>12</v>
      </c>
      <c r="D2538" s="6">
        <v>124.6</v>
      </c>
      <c r="E2538" s="6">
        <v>1</v>
      </c>
    </row>
    <row r="2539" spans="1:5" x14ac:dyDescent="0.25">
      <c r="A2539" s="6">
        <v>100422091</v>
      </c>
      <c r="B2539" s="6" t="s">
        <v>2243</v>
      </c>
      <c r="C2539" s="6">
        <v>12</v>
      </c>
      <c r="D2539" s="6">
        <v>125.36</v>
      </c>
      <c r="E2539" s="6">
        <v>2</v>
      </c>
    </row>
    <row r="2540" spans="1:5" x14ac:dyDescent="0.25">
      <c r="B2540" s="6" t="s">
        <v>4418</v>
      </c>
    </row>
    <row r="2541" spans="1:5" x14ac:dyDescent="0.25">
      <c r="A2541" s="6">
        <v>12109</v>
      </c>
      <c r="B2541" s="6" t="s">
        <v>2244</v>
      </c>
      <c r="C2541" s="6">
        <v>12</v>
      </c>
      <c r="D2541" s="6">
        <v>50.4</v>
      </c>
      <c r="E2541" s="6">
        <v>6</v>
      </c>
    </row>
    <row r="2542" spans="1:5" x14ac:dyDescent="0.25">
      <c r="A2542" s="6">
        <v>61308</v>
      </c>
      <c r="B2542" s="6" t="s">
        <v>2245</v>
      </c>
      <c r="C2542" s="6">
        <v>10</v>
      </c>
      <c r="D2542" s="6">
        <v>79.84</v>
      </c>
      <c r="E2542" s="6">
        <v>5</v>
      </c>
    </row>
    <row r="2543" spans="1:5" x14ac:dyDescent="0.25">
      <c r="A2543" s="6">
        <v>100446801</v>
      </c>
      <c r="B2543" s="6" t="s">
        <v>2246</v>
      </c>
      <c r="C2543" s="6">
        <v>8</v>
      </c>
      <c r="D2543" s="6">
        <v>134.16999999999999</v>
      </c>
      <c r="E2543" s="6">
        <v>4</v>
      </c>
    </row>
    <row r="2544" spans="1:5" x14ac:dyDescent="0.25">
      <c r="B2544" s="6" t="s">
        <v>4419</v>
      </c>
    </row>
    <row r="2545" spans="1:5" x14ac:dyDescent="0.25">
      <c r="A2545" s="6">
        <v>35974</v>
      </c>
      <c r="B2545" s="6" t="s">
        <v>2247</v>
      </c>
      <c r="C2545" s="6">
        <v>6</v>
      </c>
      <c r="D2545" s="6">
        <v>72.77</v>
      </c>
      <c r="E2545" s="6">
        <v>3</v>
      </c>
    </row>
    <row r="2546" spans="1:5" x14ac:dyDescent="0.25">
      <c r="A2546" s="6">
        <v>1686</v>
      </c>
      <c r="B2546" s="6" t="s">
        <v>2248</v>
      </c>
      <c r="C2546" s="6">
        <v>8</v>
      </c>
      <c r="D2546" s="6">
        <v>27.05</v>
      </c>
      <c r="E2546" s="6">
        <v>8</v>
      </c>
    </row>
    <row r="2547" spans="1:5" x14ac:dyDescent="0.25">
      <c r="A2547" s="6">
        <v>1702</v>
      </c>
      <c r="B2547" s="6" t="s">
        <v>2249</v>
      </c>
      <c r="C2547" s="6">
        <v>8</v>
      </c>
      <c r="D2547" s="6">
        <v>43.83</v>
      </c>
      <c r="E2547" s="6">
        <v>4</v>
      </c>
    </row>
    <row r="2548" spans="1:5" x14ac:dyDescent="0.25">
      <c r="B2548" s="6" t="s">
        <v>4207</v>
      </c>
    </row>
    <row r="2549" spans="1:5" x14ac:dyDescent="0.25">
      <c r="A2549" s="6">
        <v>116507</v>
      </c>
      <c r="B2549" s="6" t="s">
        <v>2250</v>
      </c>
      <c r="C2549" s="6">
        <v>12</v>
      </c>
      <c r="D2549" s="6">
        <v>155.38</v>
      </c>
      <c r="E2549" s="6">
        <v>1</v>
      </c>
    </row>
    <row r="2550" spans="1:5" x14ac:dyDescent="0.25">
      <c r="A2550" s="6">
        <v>100551550</v>
      </c>
      <c r="B2550" s="6" t="s">
        <v>2251</v>
      </c>
      <c r="C2550" s="6">
        <v>9</v>
      </c>
      <c r="D2550" s="6">
        <v>90.5</v>
      </c>
      <c r="E2550" s="6">
        <v>9</v>
      </c>
    </row>
    <row r="2551" spans="1:5" x14ac:dyDescent="0.25">
      <c r="A2551" s="6">
        <v>100561112</v>
      </c>
      <c r="B2551" s="6" t="s">
        <v>2252</v>
      </c>
      <c r="C2551" s="6">
        <v>8</v>
      </c>
      <c r="D2551" s="6">
        <v>42</v>
      </c>
      <c r="E2551" s="6">
        <v>4</v>
      </c>
    </row>
    <row r="2552" spans="1:5" x14ac:dyDescent="0.25">
      <c r="A2552" s="6">
        <v>100430067</v>
      </c>
      <c r="B2552" s="6" t="s">
        <v>2253</v>
      </c>
      <c r="C2552" s="6">
        <v>24</v>
      </c>
      <c r="D2552" s="6">
        <v>101.21</v>
      </c>
      <c r="E2552" s="6">
        <v>2</v>
      </c>
    </row>
    <row r="2553" spans="1:5" x14ac:dyDescent="0.25">
      <c r="A2553" s="6">
        <v>100489827</v>
      </c>
      <c r="B2553" s="6" t="s">
        <v>2254</v>
      </c>
      <c r="C2553" s="6">
        <v>30</v>
      </c>
      <c r="D2553" s="6">
        <v>46.3</v>
      </c>
      <c r="E2553" s="6">
        <v>5</v>
      </c>
    </row>
    <row r="2554" spans="1:5" x14ac:dyDescent="0.25">
      <c r="A2554" s="6">
        <v>100543600</v>
      </c>
      <c r="B2554" s="6" t="s">
        <v>2255</v>
      </c>
      <c r="C2554" s="6">
        <v>50</v>
      </c>
      <c r="D2554" s="6">
        <v>69.62</v>
      </c>
      <c r="E2554" s="6">
        <v>5</v>
      </c>
    </row>
    <row r="2555" spans="1:5" x14ac:dyDescent="0.25">
      <c r="A2555" s="6">
        <v>100528259</v>
      </c>
      <c r="B2555" s="6" t="s">
        <v>2256</v>
      </c>
      <c r="C2555" s="6">
        <v>12</v>
      </c>
      <c r="D2555" s="6">
        <v>51.6</v>
      </c>
      <c r="E2555" s="6">
        <v>3</v>
      </c>
    </row>
    <row r="2556" spans="1:5" x14ac:dyDescent="0.25">
      <c r="A2556" s="6">
        <v>100544889</v>
      </c>
      <c r="B2556" s="6" t="s">
        <v>2257</v>
      </c>
      <c r="C2556" s="6">
        <v>12</v>
      </c>
      <c r="D2556" s="6">
        <v>75.73</v>
      </c>
      <c r="E2556" s="6">
        <v>3</v>
      </c>
    </row>
    <row r="2557" spans="1:5" x14ac:dyDescent="0.25">
      <c r="A2557" s="6">
        <v>100544885</v>
      </c>
      <c r="B2557" s="6" t="s">
        <v>2258</v>
      </c>
      <c r="C2557" s="6">
        <v>12</v>
      </c>
      <c r="D2557" s="6">
        <v>63.02</v>
      </c>
      <c r="E2557" s="6">
        <v>3</v>
      </c>
    </row>
    <row r="2558" spans="1:5" x14ac:dyDescent="0.25">
      <c r="A2558" s="6">
        <v>116506</v>
      </c>
      <c r="B2558" s="6" t="s">
        <v>2259</v>
      </c>
      <c r="C2558" s="6">
        <v>12</v>
      </c>
      <c r="D2558" s="6">
        <v>161.37</v>
      </c>
      <c r="E2558" s="6">
        <v>2</v>
      </c>
    </row>
    <row r="2559" spans="1:5" x14ac:dyDescent="0.25">
      <c r="A2559" s="6">
        <v>23196</v>
      </c>
      <c r="B2559" s="6" t="s">
        <v>2260</v>
      </c>
      <c r="C2559" s="6">
        <v>12</v>
      </c>
      <c r="D2559" s="6">
        <v>95.21</v>
      </c>
      <c r="E2559" s="6">
        <v>2</v>
      </c>
    </row>
    <row r="2560" spans="1:5" x14ac:dyDescent="0.25">
      <c r="A2560" s="6">
        <v>100431625</v>
      </c>
      <c r="B2560" s="6" t="s">
        <v>2261</v>
      </c>
      <c r="C2560" s="6">
        <v>12</v>
      </c>
      <c r="D2560" s="6">
        <v>87.52</v>
      </c>
      <c r="E2560" s="6">
        <v>2</v>
      </c>
    </row>
    <row r="2561" spans="1:5" x14ac:dyDescent="0.25">
      <c r="A2561" s="6">
        <v>100545046</v>
      </c>
      <c r="B2561" s="6" t="s">
        <v>2262</v>
      </c>
      <c r="C2561" s="6">
        <v>12</v>
      </c>
      <c r="D2561" s="6">
        <v>62.52</v>
      </c>
      <c r="E2561" s="6">
        <v>2</v>
      </c>
    </row>
    <row r="2562" spans="1:5" x14ac:dyDescent="0.25">
      <c r="A2562" s="6">
        <v>100544888</v>
      </c>
      <c r="B2562" s="6" t="s">
        <v>2263</v>
      </c>
      <c r="C2562" s="6">
        <v>12</v>
      </c>
      <c r="D2562" s="6">
        <v>85.49</v>
      </c>
      <c r="E2562" s="6">
        <v>3</v>
      </c>
    </row>
    <row r="2563" spans="1:5" x14ac:dyDescent="0.25">
      <c r="A2563" s="6">
        <v>100544887</v>
      </c>
      <c r="B2563" s="6" t="s">
        <v>2264</v>
      </c>
      <c r="C2563" s="6">
        <v>12</v>
      </c>
      <c r="D2563" s="6">
        <v>69.599999999999994</v>
      </c>
      <c r="E2563" s="6">
        <v>3</v>
      </c>
    </row>
    <row r="2564" spans="1:5" x14ac:dyDescent="0.25">
      <c r="A2564" s="6">
        <v>100543741</v>
      </c>
      <c r="B2564" s="6" t="s">
        <v>2265</v>
      </c>
      <c r="C2564" s="6">
        <v>6</v>
      </c>
      <c r="D2564" s="6">
        <v>170.02</v>
      </c>
      <c r="E2564" s="6">
        <v>1</v>
      </c>
    </row>
    <row r="2565" spans="1:5" x14ac:dyDescent="0.25">
      <c r="A2565" s="6">
        <v>100544886</v>
      </c>
      <c r="B2565" s="6" t="s">
        <v>2266</v>
      </c>
      <c r="C2565" s="6">
        <v>8</v>
      </c>
      <c r="D2565" s="6">
        <v>90.94</v>
      </c>
      <c r="E2565" s="6">
        <v>2</v>
      </c>
    </row>
    <row r="2566" spans="1:5" x14ac:dyDescent="0.25">
      <c r="A2566" s="6">
        <v>23204</v>
      </c>
      <c r="B2566" s="6" t="s">
        <v>2267</v>
      </c>
      <c r="C2566" s="6">
        <v>12</v>
      </c>
      <c r="D2566" s="6">
        <v>111.82</v>
      </c>
      <c r="E2566" s="6">
        <v>1</v>
      </c>
    </row>
    <row r="2567" spans="1:5" x14ac:dyDescent="0.25">
      <c r="A2567" s="6">
        <v>100545047</v>
      </c>
      <c r="B2567" s="6" t="s">
        <v>2268</v>
      </c>
      <c r="C2567" s="6">
        <v>12</v>
      </c>
      <c r="D2567" s="6">
        <v>66.290000000000006</v>
      </c>
      <c r="E2567" s="6">
        <v>3</v>
      </c>
    </row>
    <row r="2568" spans="1:5" x14ac:dyDescent="0.25">
      <c r="A2568" s="6">
        <v>100561139</v>
      </c>
      <c r="B2568" s="6" t="s">
        <v>2269</v>
      </c>
      <c r="C2568" s="6">
        <v>8</v>
      </c>
      <c r="D2568" s="6">
        <v>40.659999999999997</v>
      </c>
      <c r="E2568" s="6">
        <v>4</v>
      </c>
    </row>
    <row r="2569" spans="1:5" x14ac:dyDescent="0.25">
      <c r="A2569" s="6">
        <v>100547632</v>
      </c>
      <c r="B2569" s="6" t="s">
        <v>2270</v>
      </c>
      <c r="C2569" s="6">
        <v>12</v>
      </c>
      <c r="D2569" s="6">
        <v>108.93</v>
      </c>
      <c r="E2569" s="6">
        <v>4</v>
      </c>
    </row>
    <row r="2570" spans="1:5" x14ac:dyDescent="0.25">
      <c r="A2570" s="6">
        <v>100434009</v>
      </c>
      <c r="B2570" s="6" t="s">
        <v>2271</v>
      </c>
      <c r="C2570" s="6">
        <v>15</v>
      </c>
      <c r="D2570" s="6">
        <v>49.39</v>
      </c>
      <c r="E2570" s="6">
        <v>3</v>
      </c>
    </row>
    <row r="2571" spans="1:5" x14ac:dyDescent="0.25">
      <c r="A2571" s="6">
        <v>72803</v>
      </c>
      <c r="B2571" s="6" t="s">
        <v>2272</v>
      </c>
      <c r="C2571" s="6">
        <v>15</v>
      </c>
      <c r="D2571" s="6">
        <v>49.39</v>
      </c>
      <c r="E2571" s="6">
        <v>5</v>
      </c>
    </row>
    <row r="2572" spans="1:5" x14ac:dyDescent="0.25">
      <c r="A2572" s="6">
        <v>100547140</v>
      </c>
      <c r="B2572" s="6" t="s">
        <v>2273</v>
      </c>
      <c r="C2572" s="6">
        <v>24</v>
      </c>
      <c r="D2572" s="6">
        <v>57.53</v>
      </c>
      <c r="E2572" s="6">
        <v>3</v>
      </c>
    </row>
    <row r="2573" spans="1:5" x14ac:dyDescent="0.25">
      <c r="A2573" s="6">
        <v>100561121</v>
      </c>
      <c r="B2573" s="6" t="s">
        <v>2274</v>
      </c>
      <c r="C2573" s="6">
        <v>8</v>
      </c>
      <c r="D2573" s="6">
        <v>42</v>
      </c>
      <c r="E2573" s="6">
        <v>4</v>
      </c>
    </row>
    <row r="2574" spans="1:5" x14ac:dyDescent="0.25">
      <c r="B2574" s="6" t="s">
        <v>2275</v>
      </c>
    </row>
    <row r="2575" spans="1:5" x14ac:dyDescent="0.25">
      <c r="B2575" s="6" t="s">
        <v>4420</v>
      </c>
    </row>
    <row r="2576" spans="1:5" x14ac:dyDescent="0.25">
      <c r="A2576" s="6">
        <v>23828</v>
      </c>
      <c r="B2576" s="6" t="s">
        <v>2276</v>
      </c>
      <c r="C2576" s="6">
        <v>12</v>
      </c>
      <c r="D2576" s="6">
        <v>97.18</v>
      </c>
      <c r="E2576" s="6">
        <v>3</v>
      </c>
    </row>
    <row r="2577" spans="1:5" x14ac:dyDescent="0.25">
      <c r="A2577" s="6">
        <v>23829</v>
      </c>
      <c r="B2577" s="6" t="s">
        <v>2277</v>
      </c>
      <c r="C2577" s="6">
        <v>12</v>
      </c>
      <c r="D2577" s="6">
        <v>104.12</v>
      </c>
      <c r="E2577" s="6">
        <v>3</v>
      </c>
    </row>
    <row r="2578" spans="1:5" x14ac:dyDescent="0.25">
      <c r="B2578" s="6" t="s">
        <v>3311</v>
      </c>
    </row>
    <row r="2579" spans="1:5" x14ac:dyDescent="0.25">
      <c r="A2579" s="6">
        <v>23764</v>
      </c>
      <c r="B2579" s="6" t="s">
        <v>2278</v>
      </c>
      <c r="C2579" s="6">
        <v>16</v>
      </c>
      <c r="D2579" s="6">
        <v>69.63</v>
      </c>
      <c r="E2579" s="6">
        <v>2</v>
      </c>
    </row>
    <row r="2580" spans="1:5" x14ac:dyDescent="0.25">
      <c r="A2580" s="6">
        <v>100558520</v>
      </c>
      <c r="B2580" s="6" t="s">
        <v>2279</v>
      </c>
      <c r="C2580" s="6">
        <v>16</v>
      </c>
      <c r="D2580" s="6">
        <v>60</v>
      </c>
      <c r="E2580" s="6">
        <v>2</v>
      </c>
    </row>
    <row r="2581" spans="1:5" x14ac:dyDescent="0.25">
      <c r="A2581" s="6">
        <v>100558538</v>
      </c>
      <c r="B2581" s="6" t="s">
        <v>2280</v>
      </c>
      <c r="C2581" s="6">
        <v>16</v>
      </c>
      <c r="D2581" s="6">
        <v>69.63</v>
      </c>
      <c r="E2581" s="6">
        <v>2</v>
      </c>
    </row>
    <row r="2582" spans="1:5" x14ac:dyDescent="0.25">
      <c r="A2582" s="6">
        <v>100410971</v>
      </c>
      <c r="B2582" s="6" t="s">
        <v>2281</v>
      </c>
      <c r="C2582" s="6">
        <v>10</v>
      </c>
      <c r="D2582" s="6">
        <v>120.28</v>
      </c>
      <c r="E2582" s="6">
        <v>1</v>
      </c>
    </row>
    <row r="2583" spans="1:5" x14ac:dyDescent="0.25">
      <c r="A2583" s="6">
        <v>16373</v>
      </c>
      <c r="B2583" s="6" t="s">
        <v>2282</v>
      </c>
      <c r="C2583" s="6">
        <v>10</v>
      </c>
      <c r="D2583" s="6">
        <v>116.79</v>
      </c>
      <c r="E2583" s="6">
        <v>1</v>
      </c>
    </row>
    <row r="2584" spans="1:5" x14ac:dyDescent="0.25">
      <c r="A2584" s="6">
        <v>100410980</v>
      </c>
      <c r="B2584" s="6" t="s">
        <v>2283</v>
      </c>
      <c r="C2584" s="6">
        <v>10</v>
      </c>
      <c r="D2584" s="6">
        <v>120.28</v>
      </c>
      <c r="E2584" s="6">
        <v>1</v>
      </c>
    </row>
    <row r="2585" spans="1:5" x14ac:dyDescent="0.25">
      <c r="B2585" s="6" t="s">
        <v>4421</v>
      </c>
    </row>
    <row r="2586" spans="1:5" x14ac:dyDescent="0.25">
      <c r="A2586" s="6">
        <v>100405443</v>
      </c>
      <c r="B2586" s="6" t="s">
        <v>2284</v>
      </c>
      <c r="C2586" s="6">
        <v>40</v>
      </c>
      <c r="D2586" s="6">
        <v>41.7</v>
      </c>
      <c r="E2586" s="6">
        <v>5</v>
      </c>
    </row>
    <row r="2587" spans="1:5" x14ac:dyDescent="0.25">
      <c r="A2587" s="6">
        <v>100492621</v>
      </c>
      <c r="B2587" s="6" t="s">
        <v>2285</v>
      </c>
      <c r="C2587" s="6">
        <v>8</v>
      </c>
      <c r="D2587" s="6">
        <v>83.33</v>
      </c>
      <c r="E2587" s="6">
        <v>2</v>
      </c>
    </row>
    <row r="2588" spans="1:5" x14ac:dyDescent="0.25">
      <c r="A2588" s="6">
        <v>100533277</v>
      </c>
      <c r="B2588" s="6" t="s">
        <v>2286</v>
      </c>
      <c r="C2588" s="6">
        <v>8</v>
      </c>
      <c r="D2588" s="6">
        <v>105.03</v>
      </c>
      <c r="E2588" s="6">
        <v>1</v>
      </c>
    </row>
    <row r="2589" spans="1:5" x14ac:dyDescent="0.25">
      <c r="A2589" s="6">
        <v>100533269</v>
      </c>
      <c r="B2589" s="6" t="s">
        <v>2287</v>
      </c>
      <c r="C2589" s="6">
        <v>8</v>
      </c>
      <c r="D2589" s="6">
        <v>105.03</v>
      </c>
      <c r="E2589" s="6">
        <v>1</v>
      </c>
    </row>
    <row r="2590" spans="1:5" x14ac:dyDescent="0.25">
      <c r="A2590" s="6">
        <v>100492647</v>
      </c>
      <c r="B2590" s="6" t="s">
        <v>2288</v>
      </c>
      <c r="C2590" s="6">
        <v>8</v>
      </c>
      <c r="D2590" s="6">
        <v>71.94</v>
      </c>
      <c r="E2590" s="6">
        <v>2</v>
      </c>
    </row>
    <row r="2591" spans="1:5" x14ac:dyDescent="0.25">
      <c r="A2591" s="6">
        <v>61019</v>
      </c>
      <c r="B2591" s="6" t="s">
        <v>2289</v>
      </c>
      <c r="C2591" s="6">
        <v>8</v>
      </c>
      <c r="D2591" s="6">
        <v>46.87</v>
      </c>
      <c r="E2591" s="6">
        <v>2</v>
      </c>
    </row>
    <row r="2592" spans="1:5" x14ac:dyDescent="0.25">
      <c r="A2592" s="6">
        <v>100533293</v>
      </c>
      <c r="B2592" s="6" t="s">
        <v>2290</v>
      </c>
      <c r="C2592" s="6">
        <v>8</v>
      </c>
      <c r="D2592" s="6">
        <v>46.87</v>
      </c>
      <c r="E2592" s="6">
        <v>2</v>
      </c>
    </row>
    <row r="2593" spans="1:5" x14ac:dyDescent="0.25">
      <c r="A2593" s="6">
        <v>100533306</v>
      </c>
      <c r="B2593" s="6" t="s">
        <v>2291</v>
      </c>
      <c r="C2593" s="6">
        <v>8</v>
      </c>
      <c r="D2593" s="6">
        <v>46.87</v>
      </c>
      <c r="E2593" s="6">
        <v>2</v>
      </c>
    </row>
    <row r="2594" spans="1:5" x14ac:dyDescent="0.25">
      <c r="A2594" s="6">
        <v>61038</v>
      </c>
      <c r="B2594" s="6" t="s">
        <v>2292</v>
      </c>
      <c r="C2594" s="6">
        <v>8</v>
      </c>
      <c r="D2594" s="6">
        <v>46.87</v>
      </c>
      <c r="E2594" s="6">
        <v>2</v>
      </c>
    </row>
    <row r="2595" spans="1:5" x14ac:dyDescent="0.25">
      <c r="A2595" s="6">
        <v>61106</v>
      </c>
      <c r="B2595" s="6" t="s">
        <v>2293</v>
      </c>
      <c r="C2595" s="6">
        <v>8</v>
      </c>
      <c r="D2595" s="6">
        <v>46.87</v>
      </c>
      <c r="E2595" s="6">
        <v>2</v>
      </c>
    </row>
    <row r="2596" spans="1:5" x14ac:dyDescent="0.25">
      <c r="A2596" s="6">
        <v>61072</v>
      </c>
      <c r="B2596" s="6" t="s">
        <v>2294</v>
      </c>
      <c r="C2596" s="6">
        <v>8</v>
      </c>
      <c r="D2596" s="6">
        <v>46.87</v>
      </c>
      <c r="E2596" s="6">
        <v>2</v>
      </c>
    </row>
    <row r="2597" spans="1:5" x14ac:dyDescent="0.25">
      <c r="A2597" s="6">
        <v>83794</v>
      </c>
      <c r="B2597" s="6" t="s">
        <v>2295</v>
      </c>
      <c r="C2597" s="6">
        <v>8</v>
      </c>
      <c r="D2597" s="6">
        <v>50.11</v>
      </c>
      <c r="E2597" s="6">
        <v>2</v>
      </c>
    </row>
    <row r="2598" spans="1:5" x14ac:dyDescent="0.25">
      <c r="A2598" s="6">
        <v>100474596</v>
      </c>
      <c r="B2598" s="6" t="s">
        <v>2296</v>
      </c>
      <c r="C2598" s="6">
        <v>40</v>
      </c>
      <c r="D2598" s="6">
        <v>41.7</v>
      </c>
      <c r="E2598" s="6">
        <v>5</v>
      </c>
    </row>
    <row r="2599" spans="1:5" x14ac:dyDescent="0.25">
      <c r="A2599" s="6">
        <v>11895</v>
      </c>
      <c r="B2599" s="6" t="s">
        <v>2297</v>
      </c>
      <c r="C2599" s="6">
        <v>4</v>
      </c>
      <c r="D2599" s="6">
        <v>72.38</v>
      </c>
      <c r="E2599" s="6">
        <v>4</v>
      </c>
    </row>
    <row r="2600" spans="1:5" x14ac:dyDescent="0.25">
      <c r="A2600" s="6">
        <v>11892</v>
      </c>
      <c r="B2600" s="6" t="s">
        <v>2298</v>
      </c>
      <c r="C2600" s="6">
        <v>4</v>
      </c>
      <c r="D2600" s="6">
        <v>72.38</v>
      </c>
      <c r="E2600" s="6">
        <v>4</v>
      </c>
    </row>
    <row r="2601" spans="1:5" x14ac:dyDescent="0.25">
      <c r="A2601" s="6">
        <v>11896</v>
      </c>
      <c r="B2601" s="6" t="s">
        <v>2299</v>
      </c>
      <c r="C2601" s="6">
        <v>4</v>
      </c>
      <c r="D2601" s="6">
        <v>72.38</v>
      </c>
      <c r="E2601" s="6">
        <v>4</v>
      </c>
    </row>
    <row r="2602" spans="1:5" x14ac:dyDescent="0.25">
      <c r="A2602" s="6">
        <v>11897</v>
      </c>
      <c r="B2602" s="6" t="s">
        <v>2300</v>
      </c>
      <c r="C2602" s="6">
        <v>4</v>
      </c>
      <c r="D2602" s="6">
        <v>72.38</v>
      </c>
      <c r="E2602" s="6">
        <v>4</v>
      </c>
    </row>
    <row r="2603" spans="1:5" x14ac:dyDescent="0.25">
      <c r="A2603" s="6">
        <v>11898</v>
      </c>
      <c r="B2603" s="6" t="s">
        <v>2301</v>
      </c>
      <c r="C2603" s="6">
        <v>4</v>
      </c>
      <c r="D2603" s="6">
        <v>72.38</v>
      </c>
      <c r="E2603" s="6">
        <v>4</v>
      </c>
    </row>
    <row r="2604" spans="1:5" x14ac:dyDescent="0.25">
      <c r="A2604" s="6">
        <v>100405435</v>
      </c>
      <c r="B2604" s="6" t="s">
        <v>2302</v>
      </c>
      <c r="C2604" s="6">
        <v>40</v>
      </c>
      <c r="D2604" s="6">
        <v>41.7</v>
      </c>
      <c r="E2604" s="6">
        <v>3</v>
      </c>
    </row>
    <row r="2605" spans="1:5" x14ac:dyDescent="0.25">
      <c r="B2605" s="6" t="s">
        <v>2303</v>
      </c>
    </row>
    <row r="2606" spans="1:5" x14ac:dyDescent="0.25">
      <c r="A2606" s="6">
        <v>100526886</v>
      </c>
      <c r="B2606" s="6" t="s">
        <v>2304</v>
      </c>
      <c r="C2606" s="6">
        <v>24</v>
      </c>
      <c r="D2606" s="6">
        <v>60.15</v>
      </c>
      <c r="E2606" s="6">
        <v>1</v>
      </c>
    </row>
    <row r="2607" spans="1:5" x14ac:dyDescent="0.25">
      <c r="A2607" s="6">
        <v>100549280</v>
      </c>
      <c r="B2607" s="6" t="s">
        <v>2305</v>
      </c>
      <c r="C2607" s="6">
        <v>8</v>
      </c>
      <c r="D2607" s="6">
        <v>52.91</v>
      </c>
      <c r="E2607" s="6">
        <v>4</v>
      </c>
    </row>
    <row r="2608" spans="1:5" x14ac:dyDescent="0.25">
      <c r="A2608" s="6">
        <v>100549281</v>
      </c>
      <c r="B2608" s="6" t="s">
        <v>2306</v>
      </c>
      <c r="C2608" s="6">
        <v>8</v>
      </c>
      <c r="D2608" s="6">
        <v>52.91</v>
      </c>
      <c r="E2608" s="6">
        <v>4</v>
      </c>
    </row>
    <row r="2609" spans="1:5" x14ac:dyDescent="0.25">
      <c r="A2609" s="6">
        <v>100549285</v>
      </c>
      <c r="B2609" s="6" t="s">
        <v>2307</v>
      </c>
      <c r="C2609" s="6">
        <v>8</v>
      </c>
      <c r="D2609" s="6">
        <v>52.91</v>
      </c>
      <c r="E2609" s="6">
        <v>4</v>
      </c>
    </row>
    <row r="2610" spans="1:5" x14ac:dyDescent="0.25">
      <c r="A2610" s="6">
        <v>100549286</v>
      </c>
      <c r="B2610" s="6" t="s">
        <v>2308</v>
      </c>
      <c r="C2610" s="6">
        <v>8</v>
      </c>
      <c r="D2610" s="6">
        <v>52.91</v>
      </c>
      <c r="E2610" s="6">
        <v>4</v>
      </c>
    </row>
    <row r="2611" spans="1:5" x14ac:dyDescent="0.25">
      <c r="B2611" s="6" t="s">
        <v>1244</v>
      </c>
    </row>
    <row r="2612" spans="1:5" x14ac:dyDescent="0.25">
      <c r="A2612" s="6">
        <v>100556735</v>
      </c>
      <c r="B2612" s="6" t="s">
        <v>2309</v>
      </c>
      <c r="C2612" s="6">
        <v>24</v>
      </c>
      <c r="D2612" s="6">
        <v>74.099999999999994</v>
      </c>
      <c r="E2612" s="6">
        <v>3</v>
      </c>
    </row>
    <row r="2613" spans="1:5" x14ac:dyDescent="0.25">
      <c r="A2613" s="6">
        <v>100556743</v>
      </c>
      <c r="B2613" s="6" t="s">
        <v>2310</v>
      </c>
      <c r="C2613" s="6">
        <v>24</v>
      </c>
      <c r="D2613" s="6">
        <v>74.099999999999994</v>
      </c>
      <c r="E2613" s="6">
        <v>3</v>
      </c>
    </row>
    <row r="2614" spans="1:5" x14ac:dyDescent="0.25">
      <c r="A2614" s="6">
        <v>100544963</v>
      </c>
      <c r="B2614" s="6" t="s">
        <v>2311</v>
      </c>
      <c r="C2614" s="6">
        <v>12</v>
      </c>
      <c r="D2614" s="6">
        <v>120.64</v>
      </c>
      <c r="E2614" s="6">
        <v>3</v>
      </c>
    </row>
    <row r="2615" spans="1:5" x14ac:dyDescent="0.25">
      <c r="A2615" s="6">
        <v>100547079</v>
      </c>
      <c r="B2615" s="6" t="s">
        <v>2312</v>
      </c>
      <c r="C2615" s="6">
        <v>12</v>
      </c>
      <c r="D2615" s="6">
        <v>124.84</v>
      </c>
      <c r="E2615" s="6">
        <v>6</v>
      </c>
    </row>
    <row r="2616" spans="1:5" x14ac:dyDescent="0.25">
      <c r="A2616" s="6">
        <v>100547078</v>
      </c>
      <c r="B2616" s="6" t="s">
        <v>2313</v>
      </c>
      <c r="C2616" s="6">
        <v>12</v>
      </c>
      <c r="D2616" s="6">
        <v>111.64</v>
      </c>
      <c r="E2616" s="6">
        <v>6</v>
      </c>
    </row>
    <row r="2617" spans="1:5" x14ac:dyDescent="0.25">
      <c r="A2617" s="6">
        <v>100547077</v>
      </c>
      <c r="B2617" s="6" t="s">
        <v>2314</v>
      </c>
      <c r="C2617" s="6">
        <v>12</v>
      </c>
      <c r="D2617" s="6">
        <v>124.84</v>
      </c>
      <c r="E2617" s="6">
        <v>6</v>
      </c>
    </row>
    <row r="2618" spans="1:5" x14ac:dyDescent="0.25">
      <c r="A2618" s="6">
        <v>100547372</v>
      </c>
      <c r="B2618" s="6" t="s">
        <v>2315</v>
      </c>
      <c r="C2618" s="6">
        <v>12</v>
      </c>
      <c r="D2618" s="6">
        <v>126.46</v>
      </c>
      <c r="E2618" s="6">
        <v>6</v>
      </c>
    </row>
    <row r="2619" spans="1:5" x14ac:dyDescent="0.25">
      <c r="B2619" s="6" t="s">
        <v>2316</v>
      </c>
    </row>
    <row r="2620" spans="1:5" x14ac:dyDescent="0.25">
      <c r="B2620" s="6" t="s">
        <v>2317</v>
      </c>
    </row>
    <row r="2621" spans="1:5" x14ac:dyDescent="0.25">
      <c r="A2621" s="6">
        <v>48755</v>
      </c>
      <c r="B2621" s="6" t="s">
        <v>2318</v>
      </c>
      <c r="C2621" s="6">
        <v>10</v>
      </c>
      <c r="D2621" s="6">
        <v>238.8</v>
      </c>
      <c r="E2621" s="6">
        <v>10</v>
      </c>
    </row>
    <row r="2622" spans="1:5" x14ac:dyDescent="0.25">
      <c r="A2622" s="6">
        <v>40617</v>
      </c>
      <c r="B2622" s="6" t="s">
        <v>2319</v>
      </c>
      <c r="C2622" s="6">
        <v>5</v>
      </c>
      <c r="D2622" s="6">
        <v>231.6</v>
      </c>
      <c r="E2622" s="6">
        <v>1</v>
      </c>
    </row>
    <row r="2623" spans="1:5" x14ac:dyDescent="0.25">
      <c r="A2623" s="6">
        <v>52220</v>
      </c>
      <c r="B2623" s="6" t="s">
        <v>2320</v>
      </c>
      <c r="C2623" s="6">
        <v>5</v>
      </c>
      <c r="D2623" s="6">
        <v>247.2</v>
      </c>
      <c r="E2623" s="6">
        <v>1</v>
      </c>
    </row>
    <row r="2624" spans="1:5" x14ac:dyDescent="0.25">
      <c r="A2624" s="6">
        <v>36502</v>
      </c>
      <c r="B2624" s="6" t="s">
        <v>2321</v>
      </c>
      <c r="C2624" s="6">
        <v>5</v>
      </c>
      <c r="D2624" s="6">
        <v>232.68</v>
      </c>
      <c r="E2624" s="6">
        <v>1</v>
      </c>
    </row>
    <row r="2625" spans="1:5" x14ac:dyDescent="0.25">
      <c r="A2625" s="6">
        <v>36507</v>
      </c>
      <c r="B2625" s="6" t="s">
        <v>2322</v>
      </c>
      <c r="C2625" s="6">
        <v>5</v>
      </c>
      <c r="D2625" s="6">
        <v>152.28</v>
      </c>
      <c r="E2625" s="6">
        <v>1</v>
      </c>
    </row>
    <row r="2626" spans="1:5" x14ac:dyDescent="0.25">
      <c r="A2626" s="6">
        <v>49835</v>
      </c>
      <c r="B2626" s="6" t="s">
        <v>2323</v>
      </c>
      <c r="C2626" s="6">
        <v>4</v>
      </c>
      <c r="D2626" s="6">
        <v>288</v>
      </c>
      <c r="E2626" s="6">
        <v>4</v>
      </c>
    </row>
    <row r="2627" spans="1:5" x14ac:dyDescent="0.25">
      <c r="A2627" s="6">
        <v>99019</v>
      </c>
      <c r="B2627" s="6" t="s">
        <v>2324</v>
      </c>
      <c r="C2627" s="6">
        <v>4</v>
      </c>
      <c r="D2627" s="6">
        <v>310.2</v>
      </c>
      <c r="E2627" s="6">
        <v>4</v>
      </c>
    </row>
    <row r="2628" spans="1:5" x14ac:dyDescent="0.25">
      <c r="A2628" s="6">
        <v>99493</v>
      </c>
      <c r="B2628" s="6" t="s">
        <v>2325</v>
      </c>
      <c r="C2628" s="6">
        <v>4</v>
      </c>
      <c r="D2628" s="6">
        <v>486.86</v>
      </c>
      <c r="E2628" s="6">
        <v>4</v>
      </c>
    </row>
    <row r="2629" spans="1:5" x14ac:dyDescent="0.25">
      <c r="A2629" s="6">
        <v>99261</v>
      </c>
      <c r="B2629" s="6" t="s">
        <v>2326</v>
      </c>
      <c r="C2629" s="6">
        <v>10</v>
      </c>
      <c r="D2629" s="6">
        <v>304.8</v>
      </c>
      <c r="E2629" s="6">
        <v>10</v>
      </c>
    </row>
    <row r="2630" spans="1:5" x14ac:dyDescent="0.25">
      <c r="A2630" s="6">
        <v>42578</v>
      </c>
      <c r="B2630" s="6" t="s">
        <v>2327</v>
      </c>
      <c r="C2630" s="6">
        <v>10</v>
      </c>
      <c r="D2630" s="6">
        <v>324</v>
      </c>
      <c r="E2630" s="6">
        <v>1</v>
      </c>
    </row>
    <row r="2631" spans="1:5" x14ac:dyDescent="0.25">
      <c r="B2631" s="6" t="s">
        <v>2328</v>
      </c>
    </row>
    <row r="2632" spans="1:5" x14ac:dyDescent="0.25">
      <c r="A2632" s="6">
        <v>33180</v>
      </c>
      <c r="B2632" s="6" t="s">
        <v>2329</v>
      </c>
      <c r="C2632" s="6">
        <v>10</v>
      </c>
      <c r="D2632" s="6">
        <v>276</v>
      </c>
      <c r="E2632" s="6">
        <v>10</v>
      </c>
    </row>
    <row r="2633" spans="1:5" x14ac:dyDescent="0.25">
      <c r="A2633" s="6">
        <v>37486</v>
      </c>
      <c r="B2633" s="6" t="s">
        <v>2330</v>
      </c>
      <c r="C2633" s="6">
        <v>1</v>
      </c>
      <c r="D2633" s="6">
        <v>234</v>
      </c>
      <c r="E2633" s="6">
        <v>1</v>
      </c>
    </row>
    <row r="2634" spans="1:5" x14ac:dyDescent="0.25">
      <c r="A2634" s="6">
        <v>35536</v>
      </c>
      <c r="B2634" s="6" t="s">
        <v>2331</v>
      </c>
      <c r="C2634" s="6">
        <v>5</v>
      </c>
      <c r="D2634" s="6">
        <v>142.80000000000001</v>
      </c>
      <c r="E2634" s="6">
        <v>5</v>
      </c>
    </row>
    <row r="2635" spans="1:5" x14ac:dyDescent="0.25">
      <c r="A2635" s="6">
        <v>37487</v>
      </c>
      <c r="B2635" s="6" t="s">
        <v>2332</v>
      </c>
      <c r="C2635" s="6">
        <v>1</v>
      </c>
      <c r="D2635" s="6">
        <v>234</v>
      </c>
      <c r="E2635" s="6">
        <v>1</v>
      </c>
    </row>
    <row r="2636" spans="1:5" x14ac:dyDescent="0.25">
      <c r="A2636" s="6">
        <v>100550402</v>
      </c>
      <c r="B2636" s="6" t="s">
        <v>2333</v>
      </c>
      <c r="C2636" s="6">
        <v>32</v>
      </c>
      <c r="D2636" s="6">
        <v>18.25</v>
      </c>
      <c r="E2636" s="6">
        <v>32</v>
      </c>
    </row>
    <row r="2637" spans="1:5" x14ac:dyDescent="0.25">
      <c r="A2637" s="6">
        <v>100551665</v>
      </c>
      <c r="B2637" s="6" t="s">
        <v>2334</v>
      </c>
      <c r="C2637" s="6">
        <v>32</v>
      </c>
      <c r="D2637" s="6">
        <v>16.29</v>
      </c>
      <c r="E2637" s="6">
        <v>32</v>
      </c>
    </row>
    <row r="2638" spans="1:5" x14ac:dyDescent="0.25">
      <c r="A2638" s="6">
        <v>100551666</v>
      </c>
      <c r="B2638" s="6" t="s">
        <v>2335</v>
      </c>
      <c r="C2638" s="6">
        <v>32</v>
      </c>
      <c r="D2638" s="6">
        <v>11.27</v>
      </c>
      <c r="E2638" s="6">
        <v>32</v>
      </c>
    </row>
    <row r="2639" spans="1:5" x14ac:dyDescent="0.25">
      <c r="A2639" s="6">
        <v>100550404</v>
      </c>
      <c r="B2639" s="6" t="s">
        <v>2336</v>
      </c>
      <c r="C2639" s="6">
        <v>32</v>
      </c>
      <c r="D2639" s="6">
        <v>15.35</v>
      </c>
      <c r="E2639" s="6">
        <v>32</v>
      </c>
    </row>
    <row r="2640" spans="1:5" x14ac:dyDescent="0.25">
      <c r="A2640" s="6">
        <v>100550406</v>
      </c>
      <c r="B2640" s="6" t="s">
        <v>2337</v>
      </c>
      <c r="C2640" s="6">
        <v>32</v>
      </c>
      <c r="D2640" s="6">
        <v>15.21</v>
      </c>
      <c r="E2640" s="6">
        <v>32</v>
      </c>
    </row>
    <row r="2641" spans="1:5" x14ac:dyDescent="0.25">
      <c r="A2641" s="6">
        <v>100550407</v>
      </c>
      <c r="B2641" s="6" t="s">
        <v>2338</v>
      </c>
      <c r="C2641" s="6">
        <v>32</v>
      </c>
      <c r="D2641" s="6">
        <v>15.52</v>
      </c>
      <c r="E2641" s="6">
        <v>32</v>
      </c>
    </row>
    <row r="2642" spans="1:5" x14ac:dyDescent="0.25">
      <c r="A2642" s="6">
        <v>100551667</v>
      </c>
      <c r="B2642" s="6" t="s">
        <v>2339</v>
      </c>
      <c r="C2642" s="6">
        <v>40</v>
      </c>
      <c r="D2642" s="6">
        <v>9.5399999999999991</v>
      </c>
      <c r="E2642" s="6">
        <v>40</v>
      </c>
    </row>
    <row r="2643" spans="1:5" x14ac:dyDescent="0.25">
      <c r="A2643" s="6">
        <v>100551668</v>
      </c>
      <c r="B2643" s="6" t="s">
        <v>2340</v>
      </c>
      <c r="C2643" s="6">
        <v>32</v>
      </c>
      <c r="D2643" s="6">
        <v>14.42</v>
      </c>
      <c r="E2643" s="6">
        <v>32</v>
      </c>
    </row>
    <row r="2644" spans="1:5" x14ac:dyDescent="0.25">
      <c r="A2644" s="6">
        <v>100550408</v>
      </c>
      <c r="B2644" s="6" t="s">
        <v>2341</v>
      </c>
      <c r="C2644" s="6">
        <v>32</v>
      </c>
      <c r="D2644" s="6">
        <v>21.33</v>
      </c>
      <c r="E2644" s="6">
        <v>32</v>
      </c>
    </row>
    <row r="2645" spans="1:5" x14ac:dyDescent="0.25">
      <c r="A2645" s="6">
        <v>100547881</v>
      </c>
      <c r="B2645" s="6" t="s">
        <v>2342</v>
      </c>
      <c r="C2645" s="6">
        <v>36</v>
      </c>
      <c r="D2645" s="6">
        <v>32.71</v>
      </c>
      <c r="E2645" s="6">
        <v>36</v>
      </c>
    </row>
    <row r="2646" spans="1:5" x14ac:dyDescent="0.25">
      <c r="A2646" s="6">
        <v>100547879</v>
      </c>
      <c r="B2646" s="6" t="s">
        <v>2343</v>
      </c>
      <c r="C2646" s="6">
        <v>36</v>
      </c>
      <c r="D2646" s="6">
        <v>32.71</v>
      </c>
      <c r="E2646" s="6">
        <v>36</v>
      </c>
    </row>
    <row r="2647" spans="1:5" x14ac:dyDescent="0.25">
      <c r="B2647" s="6" t="s">
        <v>2344</v>
      </c>
    </row>
    <row r="2648" spans="1:5" x14ac:dyDescent="0.25">
      <c r="A2648" s="6">
        <v>33368</v>
      </c>
      <c r="B2648" s="6" t="s">
        <v>2345</v>
      </c>
      <c r="C2648" s="6">
        <v>5</v>
      </c>
      <c r="D2648" s="6">
        <v>175.73</v>
      </c>
      <c r="E2648" s="6">
        <v>5</v>
      </c>
    </row>
    <row r="2649" spans="1:5" x14ac:dyDescent="0.25">
      <c r="B2649" s="6" t="s">
        <v>2346</v>
      </c>
    </row>
    <row r="2650" spans="1:5" x14ac:dyDescent="0.25">
      <c r="A2650" s="6">
        <v>50332</v>
      </c>
      <c r="B2650" s="6" t="s">
        <v>2347</v>
      </c>
      <c r="C2650" s="6">
        <v>1</v>
      </c>
      <c r="D2650" s="6">
        <v>579.6</v>
      </c>
      <c r="E2650" s="6">
        <v>1</v>
      </c>
    </row>
    <row r="2651" spans="1:5" x14ac:dyDescent="0.25">
      <c r="A2651" s="6">
        <v>58774</v>
      </c>
      <c r="B2651" s="6" t="s">
        <v>2348</v>
      </c>
      <c r="C2651" s="6">
        <v>12</v>
      </c>
      <c r="D2651" s="6">
        <v>123</v>
      </c>
      <c r="E2651" s="6">
        <v>12</v>
      </c>
    </row>
    <row r="2652" spans="1:5" x14ac:dyDescent="0.25">
      <c r="A2652" s="6">
        <v>36568</v>
      </c>
      <c r="B2652" s="6" t="s">
        <v>2349</v>
      </c>
      <c r="C2652" s="6">
        <v>20</v>
      </c>
      <c r="D2652" s="6">
        <v>187.2</v>
      </c>
      <c r="E2652" s="6">
        <v>5</v>
      </c>
    </row>
    <row r="2653" spans="1:5" x14ac:dyDescent="0.25">
      <c r="A2653" s="6">
        <v>45495</v>
      </c>
      <c r="B2653" s="6" t="s">
        <v>2350</v>
      </c>
      <c r="C2653" s="6">
        <v>20</v>
      </c>
      <c r="D2653" s="6">
        <v>201.6</v>
      </c>
      <c r="E2653" s="6">
        <v>5</v>
      </c>
    </row>
    <row r="2654" spans="1:5" x14ac:dyDescent="0.25">
      <c r="B2654" s="6" t="s">
        <v>4557</v>
      </c>
    </row>
    <row r="2655" spans="1:5" x14ac:dyDescent="0.25">
      <c r="A2655" s="6">
        <v>100548310</v>
      </c>
      <c r="B2655" s="6" t="s">
        <v>2351</v>
      </c>
      <c r="C2655" s="6">
        <v>18</v>
      </c>
      <c r="D2655" s="6">
        <v>162.19999999999999</v>
      </c>
      <c r="E2655" s="6">
        <v>1</v>
      </c>
    </row>
    <row r="2656" spans="1:5" x14ac:dyDescent="0.25">
      <c r="A2656" s="6">
        <v>100548311</v>
      </c>
      <c r="B2656" s="6" t="s">
        <v>2352</v>
      </c>
      <c r="C2656" s="6">
        <v>30</v>
      </c>
      <c r="D2656" s="6">
        <v>112.2</v>
      </c>
      <c r="E2656" s="6">
        <v>1</v>
      </c>
    </row>
    <row r="2657" spans="1:5" x14ac:dyDescent="0.25">
      <c r="A2657" s="6">
        <v>100548312</v>
      </c>
      <c r="B2657" s="6" t="s">
        <v>2353</v>
      </c>
      <c r="C2657" s="6">
        <v>24</v>
      </c>
      <c r="D2657" s="6">
        <v>60.5</v>
      </c>
      <c r="E2657" s="6">
        <v>4</v>
      </c>
    </row>
    <row r="2658" spans="1:5" x14ac:dyDescent="0.25">
      <c r="B2658" s="6" t="s">
        <v>2354</v>
      </c>
    </row>
    <row r="2659" spans="1:5" x14ac:dyDescent="0.25">
      <c r="A2659" s="6">
        <v>90908</v>
      </c>
      <c r="B2659" s="6" t="s">
        <v>2355</v>
      </c>
      <c r="C2659" s="6">
        <v>13</v>
      </c>
      <c r="D2659" s="6">
        <v>139.69999999999999</v>
      </c>
      <c r="E2659" s="6">
        <v>1</v>
      </c>
    </row>
    <row r="2660" spans="1:5" x14ac:dyDescent="0.25">
      <c r="B2660" s="6" t="s">
        <v>2356</v>
      </c>
    </row>
    <row r="2661" spans="1:5" x14ac:dyDescent="0.25">
      <c r="B2661" s="6" t="s">
        <v>4390</v>
      </c>
    </row>
    <row r="2662" spans="1:5" x14ac:dyDescent="0.25">
      <c r="A2662" s="6">
        <v>64275</v>
      </c>
      <c r="B2662" s="6" t="s">
        <v>2357</v>
      </c>
      <c r="C2662" s="6">
        <v>6</v>
      </c>
      <c r="D2662" s="6">
        <v>99.88</v>
      </c>
      <c r="E2662" s="6">
        <v>1</v>
      </c>
    </row>
    <row r="2663" spans="1:5" x14ac:dyDescent="0.25">
      <c r="A2663" s="6">
        <v>100548468</v>
      </c>
      <c r="B2663" s="6" t="s">
        <v>2358</v>
      </c>
      <c r="C2663" s="6">
        <v>6</v>
      </c>
      <c r="D2663" s="6">
        <v>70.63</v>
      </c>
      <c r="E2663" s="6">
        <v>1</v>
      </c>
    </row>
    <row r="2664" spans="1:5" x14ac:dyDescent="0.25">
      <c r="A2664" s="6">
        <v>64333</v>
      </c>
      <c r="B2664" s="6" t="s">
        <v>2359</v>
      </c>
      <c r="C2664" s="6">
        <v>6</v>
      </c>
      <c r="D2664" s="6">
        <v>113.88</v>
      </c>
      <c r="E2664" s="6">
        <v>1</v>
      </c>
    </row>
    <row r="2665" spans="1:5" x14ac:dyDescent="0.25">
      <c r="A2665" s="6">
        <v>25027</v>
      </c>
      <c r="B2665" s="6" t="s">
        <v>2360</v>
      </c>
      <c r="C2665" s="6">
        <v>10</v>
      </c>
      <c r="D2665" s="6">
        <v>104.2</v>
      </c>
      <c r="E2665" s="6">
        <v>2</v>
      </c>
    </row>
    <row r="2666" spans="1:5" x14ac:dyDescent="0.25">
      <c r="A2666" s="6">
        <v>71553</v>
      </c>
      <c r="B2666" s="6" t="s">
        <v>2361</v>
      </c>
      <c r="C2666" s="6">
        <v>10</v>
      </c>
      <c r="D2666" s="6">
        <v>69.599999999999994</v>
      </c>
      <c r="E2666" s="6">
        <v>10</v>
      </c>
    </row>
    <row r="2667" spans="1:5" x14ac:dyDescent="0.25">
      <c r="A2667" s="6">
        <v>56483</v>
      </c>
      <c r="B2667" s="6" t="s">
        <v>2362</v>
      </c>
      <c r="C2667" s="6">
        <v>10</v>
      </c>
      <c r="D2667" s="6">
        <v>57.4</v>
      </c>
      <c r="E2667" s="6">
        <v>10</v>
      </c>
    </row>
    <row r="2668" spans="1:5" x14ac:dyDescent="0.25">
      <c r="A2668" s="6">
        <f>100539071</f>
        <v>100539071</v>
      </c>
      <c r="B2668" s="6" t="s">
        <v>2363</v>
      </c>
      <c r="C2668" s="6">
        <v>10</v>
      </c>
      <c r="D2668" s="6">
        <v>101.3</v>
      </c>
      <c r="E2668" s="6">
        <v>2</v>
      </c>
    </row>
    <row r="2669" spans="1:5" x14ac:dyDescent="0.25">
      <c r="A2669" s="6">
        <v>25038</v>
      </c>
      <c r="B2669" s="6" t="s">
        <v>2364</v>
      </c>
      <c r="C2669" s="6">
        <v>10</v>
      </c>
      <c r="D2669" s="6">
        <v>46.4</v>
      </c>
      <c r="E2669" s="6">
        <v>2</v>
      </c>
    </row>
    <row r="2670" spans="1:5" x14ac:dyDescent="0.25">
      <c r="B2670" s="6" t="s">
        <v>2365</v>
      </c>
    </row>
    <row r="2671" spans="1:5" x14ac:dyDescent="0.25">
      <c r="A2671" s="6">
        <v>25694</v>
      </c>
      <c r="B2671" s="6" t="s">
        <v>2366</v>
      </c>
      <c r="C2671" s="6">
        <v>10</v>
      </c>
      <c r="D2671" s="6">
        <v>128.75</v>
      </c>
      <c r="E2671" s="6">
        <v>2</v>
      </c>
    </row>
    <row r="2672" spans="1:5" x14ac:dyDescent="0.25">
      <c r="B2672" s="6" t="s">
        <v>4390</v>
      </c>
    </row>
    <row r="2673" spans="1:5" x14ac:dyDescent="0.25">
      <c r="A2673" s="6">
        <v>100549338</v>
      </c>
      <c r="B2673" s="6" t="s">
        <v>2367</v>
      </c>
      <c r="C2673" s="6">
        <v>20</v>
      </c>
      <c r="D2673" s="6">
        <v>90</v>
      </c>
      <c r="E2673" s="6">
        <v>5</v>
      </c>
    </row>
    <row r="2674" spans="1:5" x14ac:dyDescent="0.25">
      <c r="A2674" s="6">
        <v>100544816</v>
      </c>
      <c r="B2674" s="6" t="s">
        <v>2368</v>
      </c>
      <c r="C2674" s="6">
        <v>10</v>
      </c>
      <c r="D2674" s="6">
        <v>181.5</v>
      </c>
      <c r="E2674" s="6">
        <v>1</v>
      </c>
    </row>
    <row r="2675" spans="1:5" x14ac:dyDescent="0.25">
      <c r="A2675" s="6">
        <v>100544817</v>
      </c>
      <c r="B2675" s="6" t="s">
        <v>2369</v>
      </c>
      <c r="C2675" s="6">
        <v>20</v>
      </c>
      <c r="D2675" s="6">
        <v>93.5</v>
      </c>
      <c r="E2675" s="6">
        <v>2</v>
      </c>
    </row>
    <row r="2676" spans="1:5" x14ac:dyDescent="0.25">
      <c r="A2676" s="6">
        <v>51962</v>
      </c>
      <c r="B2676" s="6" t="s">
        <v>2370</v>
      </c>
      <c r="C2676" s="6">
        <v>5</v>
      </c>
      <c r="D2676" s="6">
        <v>89.6</v>
      </c>
      <c r="E2676" s="6">
        <v>5</v>
      </c>
    </row>
    <row r="2677" spans="1:5" x14ac:dyDescent="0.25">
      <c r="A2677" s="6">
        <v>64161</v>
      </c>
      <c r="B2677" s="6" t="s">
        <v>2371</v>
      </c>
      <c r="C2677" s="6">
        <v>8</v>
      </c>
      <c r="D2677" s="6">
        <v>198.84</v>
      </c>
      <c r="E2677" s="6">
        <v>1</v>
      </c>
    </row>
    <row r="2678" spans="1:5" x14ac:dyDescent="0.25">
      <c r="A2678" s="6">
        <v>64139</v>
      </c>
      <c r="B2678" s="6" t="s">
        <v>2372</v>
      </c>
      <c r="C2678" s="6">
        <v>6</v>
      </c>
      <c r="D2678" s="6">
        <v>213.47</v>
      </c>
      <c r="E2678" s="6">
        <v>1</v>
      </c>
    </row>
    <row r="2679" spans="1:5" x14ac:dyDescent="0.25">
      <c r="A2679" s="6">
        <v>100547768</v>
      </c>
      <c r="B2679" s="6" t="s">
        <v>2373</v>
      </c>
      <c r="C2679" s="6">
        <v>6</v>
      </c>
      <c r="D2679" s="6">
        <v>133.31</v>
      </c>
      <c r="E2679" s="6">
        <v>1</v>
      </c>
    </row>
    <row r="2680" spans="1:5" x14ac:dyDescent="0.25">
      <c r="A2680" s="6">
        <v>52008</v>
      </c>
      <c r="B2680" s="6" t="s">
        <v>2374</v>
      </c>
      <c r="C2680" s="6">
        <v>6</v>
      </c>
      <c r="D2680" s="6">
        <v>185.81</v>
      </c>
      <c r="E2680" s="6">
        <v>1</v>
      </c>
    </row>
    <row r="2681" spans="1:5" x14ac:dyDescent="0.25">
      <c r="A2681" s="6">
        <v>100539177</v>
      </c>
      <c r="B2681" s="6" t="s">
        <v>2375</v>
      </c>
      <c r="C2681" s="6">
        <v>12</v>
      </c>
      <c r="D2681" s="6">
        <v>187.37</v>
      </c>
      <c r="E2681" s="6">
        <v>1</v>
      </c>
    </row>
    <row r="2682" spans="1:5" x14ac:dyDescent="0.25">
      <c r="A2682" s="6">
        <v>133980</v>
      </c>
      <c r="B2682" s="6" t="s">
        <v>2376</v>
      </c>
      <c r="C2682" s="6">
        <v>10</v>
      </c>
      <c r="D2682" s="6">
        <v>193.56</v>
      </c>
      <c r="E2682" s="6">
        <v>1</v>
      </c>
    </row>
    <row r="2683" spans="1:5" x14ac:dyDescent="0.25">
      <c r="A2683" s="6">
        <v>110246</v>
      </c>
      <c r="B2683" s="6" t="s">
        <v>2377</v>
      </c>
      <c r="C2683" s="6">
        <v>12</v>
      </c>
      <c r="D2683" s="6">
        <v>170.35</v>
      </c>
      <c r="E2683" s="6">
        <v>1</v>
      </c>
    </row>
    <row r="2684" spans="1:5" x14ac:dyDescent="0.25">
      <c r="B2684" s="6" t="s">
        <v>2317</v>
      </c>
    </row>
    <row r="2685" spans="1:5" x14ac:dyDescent="0.25">
      <c r="A2685" s="6">
        <v>100543076</v>
      </c>
      <c r="B2685" s="6" t="s">
        <v>2378</v>
      </c>
      <c r="C2685" s="6">
        <v>6</v>
      </c>
      <c r="D2685" s="6">
        <v>125</v>
      </c>
      <c r="E2685" s="6">
        <v>2</v>
      </c>
    </row>
    <row r="2686" spans="1:5" x14ac:dyDescent="0.25">
      <c r="B2686" s="6" t="s">
        <v>2180</v>
      </c>
    </row>
    <row r="2687" spans="1:5" x14ac:dyDescent="0.25">
      <c r="A2687" s="6">
        <v>57939</v>
      </c>
      <c r="B2687" s="6" t="s">
        <v>2379</v>
      </c>
      <c r="C2687" s="6">
        <v>4.5</v>
      </c>
      <c r="D2687" s="6">
        <v>187.6</v>
      </c>
      <c r="E2687" s="6">
        <v>1</v>
      </c>
    </row>
    <row r="2688" spans="1:5" x14ac:dyDescent="0.25">
      <c r="A2688" s="6">
        <v>52280</v>
      </c>
      <c r="B2688" s="6" t="s">
        <v>2380</v>
      </c>
      <c r="C2688" s="6">
        <v>4.5</v>
      </c>
      <c r="D2688" s="6">
        <v>186.5</v>
      </c>
      <c r="E2688" s="6">
        <v>1</v>
      </c>
    </row>
    <row r="2689" spans="1:5" x14ac:dyDescent="0.25">
      <c r="B2689" s="6" t="s">
        <v>2381</v>
      </c>
    </row>
    <row r="2690" spans="1:5" x14ac:dyDescent="0.25">
      <c r="A2690" s="6">
        <v>100469471</v>
      </c>
      <c r="B2690" s="6" t="s">
        <v>2382</v>
      </c>
      <c r="C2690" s="6">
        <v>8</v>
      </c>
      <c r="D2690" s="6">
        <v>220.92</v>
      </c>
      <c r="E2690" s="6">
        <v>1</v>
      </c>
    </row>
    <row r="2691" spans="1:5" x14ac:dyDescent="0.25">
      <c r="A2691" s="6">
        <f>74584</f>
        <v>74584</v>
      </c>
      <c r="B2691" s="6" t="s">
        <v>2383</v>
      </c>
      <c r="C2691" s="6">
        <v>12</v>
      </c>
      <c r="D2691" s="6">
        <v>197.81</v>
      </c>
      <c r="E2691" s="6">
        <v>1</v>
      </c>
    </row>
    <row r="2692" spans="1:5" x14ac:dyDescent="0.25">
      <c r="B2692" s="6" t="s">
        <v>2384</v>
      </c>
    </row>
    <row r="2693" spans="1:5" x14ac:dyDescent="0.25">
      <c r="A2693" s="6">
        <v>151833</v>
      </c>
      <c r="B2693" s="6" t="s">
        <v>2385</v>
      </c>
      <c r="C2693" s="6">
        <v>12</v>
      </c>
      <c r="D2693" s="6">
        <v>114.09</v>
      </c>
      <c r="E2693" s="6">
        <v>1</v>
      </c>
    </row>
    <row r="2694" spans="1:5" x14ac:dyDescent="0.25">
      <c r="A2694" s="6">
        <v>151835</v>
      </c>
      <c r="B2694" s="6" t="s">
        <v>2386</v>
      </c>
      <c r="C2694" s="6">
        <v>12</v>
      </c>
      <c r="D2694" s="6">
        <v>112.91</v>
      </c>
      <c r="E2694" s="6">
        <v>1</v>
      </c>
    </row>
    <row r="2695" spans="1:5" x14ac:dyDescent="0.25">
      <c r="A2695" s="6">
        <v>49886</v>
      </c>
      <c r="B2695" s="6" t="s">
        <v>2387</v>
      </c>
      <c r="C2695" s="6">
        <v>5</v>
      </c>
      <c r="D2695" s="6">
        <v>118.6</v>
      </c>
      <c r="E2695" s="6">
        <v>1</v>
      </c>
    </row>
    <row r="2696" spans="1:5" x14ac:dyDescent="0.25">
      <c r="A2696" s="6">
        <v>40084</v>
      </c>
      <c r="B2696" s="6" t="s">
        <v>2388</v>
      </c>
      <c r="C2696" s="6">
        <v>5</v>
      </c>
      <c r="D2696" s="6">
        <v>109.7</v>
      </c>
      <c r="E2696" s="6">
        <v>5</v>
      </c>
    </row>
    <row r="2697" spans="1:5" x14ac:dyDescent="0.25">
      <c r="A2697" s="6">
        <v>3865</v>
      </c>
      <c r="B2697" s="6" t="s">
        <v>2389</v>
      </c>
      <c r="C2697" s="6">
        <v>10</v>
      </c>
      <c r="D2697" s="6">
        <v>94.9</v>
      </c>
      <c r="E2697" s="6">
        <v>1</v>
      </c>
    </row>
    <row r="2698" spans="1:5" x14ac:dyDescent="0.25">
      <c r="A2698" s="6">
        <v>50036</v>
      </c>
      <c r="B2698" s="6" t="s">
        <v>2390</v>
      </c>
      <c r="C2698" s="6">
        <v>10</v>
      </c>
      <c r="D2698" s="6">
        <v>76.5</v>
      </c>
      <c r="E2698" s="6">
        <v>10</v>
      </c>
    </row>
    <row r="2699" spans="1:5" x14ac:dyDescent="0.25">
      <c r="A2699" s="6">
        <v>51990</v>
      </c>
      <c r="B2699" s="6" t="s">
        <v>2391</v>
      </c>
      <c r="C2699" s="6">
        <v>10</v>
      </c>
      <c r="D2699" s="6">
        <v>89.8</v>
      </c>
      <c r="E2699" s="6">
        <v>10</v>
      </c>
    </row>
    <row r="2700" spans="1:5" x14ac:dyDescent="0.25">
      <c r="A2700" s="6">
        <v>41434</v>
      </c>
      <c r="B2700" s="6" t="s">
        <v>2392</v>
      </c>
      <c r="C2700" s="6">
        <v>10</v>
      </c>
      <c r="D2700" s="6">
        <v>127.5</v>
      </c>
      <c r="E2700" s="6">
        <v>10</v>
      </c>
    </row>
    <row r="2701" spans="1:5" x14ac:dyDescent="0.25">
      <c r="A2701" s="6">
        <v>100539062</v>
      </c>
      <c r="B2701" s="6" t="s">
        <v>2393</v>
      </c>
      <c r="C2701" s="6">
        <v>10</v>
      </c>
      <c r="D2701" s="6">
        <v>204</v>
      </c>
      <c r="E2701" s="6">
        <v>1</v>
      </c>
    </row>
    <row r="2702" spans="1:5" x14ac:dyDescent="0.25">
      <c r="A2702" s="6">
        <v>13677</v>
      </c>
      <c r="B2702" s="6" t="s">
        <v>2394</v>
      </c>
      <c r="C2702" s="6">
        <v>10</v>
      </c>
      <c r="D2702" s="6">
        <v>127.5</v>
      </c>
      <c r="E2702" s="6">
        <v>1</v>
      </c>
    </row>
    <row r="2703" spans="1:5" x14ac:dyDescent="0.25">
      <c r="A2703" s="6">
        <v>41444</v>
      </c>
      <c r="B2703" s="6" t="s">
        <v>2395</v>
      </c>
      <c r="C2703" s="6">
        <v>10</v>
      </c>
      <c r="D2703" s="6">
        <v>76.5</v>
      </c>
      <c r="E2703" s="6">
        <v>10</v>
      </c>
    </row>
    <row r="2704" spans="1:5" x14ac:dyDescent="0.25">
      <c r="A2704" s="6">
        <v>25127</v>
      </c>
      <c r="B2704" s="6" t="s">
        <v>2396</v>
      </c>
      <c r="C2704" s="6">
        <v>10</v>
      </c>
      <c r="D2704" s="6">
        <v>133.80000000000001</v>
      </c>
      <c r="E2704" s="6">
        <v>10</v>
      </c>
    </row>
    <row r="2705" spans="1:5" x14ac:dyDescent="0.25">
      <c r="B2705" s="6" t="s">
        <v>2397</v>
      </c>
    </row>
    <row r="2706" spans="1:5" x14ac:dyDescent="0.25">
      <c r="A2706" s="6">
        <v>93996</v>
      </c>
      <c r="B2706" s="6" t="s">
        <v>2398</v>
      </c>
      <c r="C2706" s="6">
        <v>6</v>
      </c>
      <c r="D2706" s="6">
        <v>190.24</v>
      </c>
      <c r="E2706" s="6">
        <v>1</v>
      </c>
    </row>
    <row r="2707" spans="1:5" x14ac:dyDescent="0.25">
      <c r="A2707" s="6">
        <v>100509509</v>
      </c>
      <c r="B2707" s="6" t="s">
        <v>2399</v>
      </c>
      <c r="C2707" s="6">
        <v>6</v>
      </c>
      <c r="D2707" s="6">
        <v>224.28</v>
      </c>
      <c r="E2707" s="6">
        <v>1</v>
      </c>
    </row>
    <row r="2708" spans="1:5" x14ac:dyDescent="0.25">
      <c r="A2708" s="6">
        <f>100547982</f>
        <v>100547982</v>
      </c>
      <c r="B2708" s="6" t="s">
        <v>2400</v>
      </c>
      <c r="C2708" s="6">
        <v>6</v>
      </c>
      <c r="D2708" s="6">
        <v>161.41999999999999</v>
      </c>
      <c r="E2708" s="6">
        <v>1</v>
      </c>
    </row>
    <row r="2709" spans="1:5" x14ac:dyDescent="0.25">
      <c r="A2709" s="6">
        <v>100547983</v>
      </c>
      <c r="B2709" s="6" t="s">
        <v>2401</v>
      </c>
      <c r="C2709" s="6">
        <v>6</v>
      </c>
      <c r="D2709" s="6">
        <v>160.55000000000001</v>
      </c>
      <c r="E2709" s="6">
        <v>1</v>
      </c>
    </row>
    <row r="2710" spans="1:5" x14ac:dyDescent="0.25">
      <c r="B2710" s="6" t="s">
        <v>2402</v>
      </c>
    </row>
    <row r="2711" spans="1:5" x14ac:dyDescent="0.25">
      <c r="B2711" s="6" t="s">
        <v>3311</v>
      </c>
    </row>
    <row r="2712" spans="1:5" x14ac:dyDescent="0.25">
      <c r="A2712" s="6">
        <v>100496904</v>
      </c>
      <c r="B2712" s="6" t="s">
        <v>2403</v>
      </c>
      <c r="C2712" s="6">
        <v>48</v>
      </c>
      <c r="D2712" s="6">
        <v>23.93</v>
      </c>
      <c r="E2712" s="6">
        <v>4</v>
      </c>
    </row>
    <row r="2713" spans="1:5" x14ac:dyDescent="0.25">
      <c r="A2713" s="6">
        <v>19657</v>
      </c>
      <c r="B2713" s="6" t="s">
        <v>2404</v>
      </c>
      <c r="C2713" s="6">
        <v>48</v>
      </c>
      <c r="D2713" s="6">
        <v>23.93</v>
      </c>
      <c r="E2713" s="6">
        <v>4</v>
      </c>
    </row>
    <row r="2714" spans="1:5" x14ac:dyDescent="0.25">
      <c r="A2714" s="6">
        <v>100459572</v>
      </c>
      <c r="B2714" s="6" t="s">
        <v>2405</v>
      </c>
      <c r="C2714" s="6">
        <v>48</v>
      </c>
      <c r="D2714" s="6">
        <v>23.93</v>
      </c>
      <c r="E2714" s="6">
        <v>4</v>
      </c>
    </row>
    <row r="2715" spans="1:5" x14ac:dyDescent="0.25">
      <c r="B2715" s="6" t="s">
        <v>4422</v>
      </c>
    </row>
    <row r="2716" spans="1:5" x14ac:dyDescent="0.25">
      <c r="A2716" s="6">
        <v>100550642</v>
      </c>
      <c r="B2716" s="6" t="s">
        <v>2406</v>
      </c>
      <c r="C2716" s="6">
        <v>24</v>
      </c>
      <c r="D2716" s="6">
        <v>24.47</v>
      </c>
      <c r="E2716" s="6">
        <v>12</v>
      </c>
    </row>
    <row r="2717" spans="1:5" x14ac:dyDescent="0.25">
      <c r="A2717" s="6">
        <v>100550643</v>
      </c>
      <c r="B2717" s="6" t="s">
        <v>2407</v>
      </c>
      <c r="C2717" s="6">
        <v>24</v>
      </c>
      <c r="D2717" s="6">
        <v>24.47</v>
      </c>
      <c r="E2717" s="6">
        <v>12</v>
      </c>
    </row>
    <row r="2718" spans="1:5" x14ac:dyDescent="0.25">
      <c r="A2718" s="6">
        <v>1564</v>
      </c>
      <c r="B2718" s="6" t="s">
        <v>2408</v>
      </c>
      <c r="C2718" s="6">
        <v>24</v>
      </c>
      <c r="D2718" s="6">
        <v>27.67</v>
      </c>
      <c r="E2718" s="6">
        <v>12</v>
      </c>
    </row>
    <row r="2719" spans="1:5" x14ac:dyDescent="0.25">
      <c r="A2719" s="6">
        <v>1565</v>
      </c>
      <c r="B2719" s="6" t="s">
        <v>2409</v>
      </c>
      <c r="C2719" s="6">
        <v>24</v>
      </c>
      <c r="D2719" s="6">
        <v>27.67</v>
      </c>
      <c r="E2719" s="6">
        <v>12</v>
      </c>
    </row>
    <row r="2720" spans="1:5" x14ac:dyDescent="0.25">
      <c r="B2720" s="6" t="s">
        <v>4423</v>
      </c>
    </row>
    <row r="2721" spans="1:5" x14ac:dyDescent="0.25">
      <c r="A2721" s="6">
        <v>14454</v>
      </c>
      <c r="B2721" s="6" t="s">
        <v>2410</v>
      </c>
      <c r="C2721" s="6">
        <v>27</v>
      </c>
      <c r="D2721" s="6">
        <v>43.34</v>
      </c>
      <c r="E2721" s="6">
        <v>9</v>
      </c>
    </row>
    <row r="2722" spans="1:5" x14ac:dyDescent="0.25">
      <c r="A2722" s="6">
        <v>15572</v>
      </c>
      <c r="B2722" s="6" t="s">
        <v>2411</v>
      </c>
      <c r="C2722" s="6">
        <v>24</v>
      </c>
      <c r="D2722" s="6">
        <v>43.34</v>
      </c>
      <c r="E2722" s="6">
        <v>4</v>
      </c>
    </row>
    <row r="2723" spans="1:5" x14ac:dyDescent="0.25">
      <c r="A2723" s="6">
        <v>2517</v>
      </c>
      <c r="B2723" s="6" t="s">
        <v>2412</v>
      </c>
      <c r="C2723" s="6">
        <v>21</v>
      </c>
      <c r="D2723" s="6">
        <v>30.39</v>
      </c>
      <c r="E2723" s="6">
        <v>5</v>
      </c>
    </row>
    <row r="2724" spans="1:5" x14ac:dyDescent="0.25">
      <c r="A2724" s="6">
        <v>100538385</v>
      </c>
      <c r="B2724" s="6" t="s">
        <v>2413</v>
      </c>
      <c r="C2724" s="6">
        <v>24</v>
      </c>
      <c r="D2724" s="6">
        <v>30.39</v>
      </c>
      <c r="E2724" s="6">
        <v>8</v>
      </c>
    </row>
    <row r="2725" spans="1:5" x14ac:dyDescent="0.25">
      <c r="A2725" s="6">
        <v>43437</v>
      </c>
      <c r="B2725" s="6" t="s">
        <v>2414</v>
      </c>
      <c r="C2725" s="6">
        <v>30</v>
      </c>
      <c r="D2725" s="6">
        <v>16.04</v>
      </c>
      <c r="E2725" s="6">
        <v>15</v>
      </c>
    </row>
    <row r="2726" spans="1:5" x14ac:dyDescent="0.25">
      <c r="A2726" s="6">
        <v>8918</v>
      </c>
      <c r="B2726" s="6" t="s">
        <v>2415</v>
      </c>
      <c r="C2726" s="6">
        <v>30</v>
      </c>
      <c r="D2726" s="6">
        <v>16.04</v>
      </c>
      <c r="E2726" s="6">
        <v>15</v>
      </c>
    </row>
    <row r="2727" spans="1:5" x14ac:dyDescent="0.25">
      <c r="A2727" s="6">
        <v>27145</v>
      </c>
      <c r="B2727" s="6" t="s">
        <v>2416</v>
      </c>
      <c r="C2727" s="6">
        <v>30</v>
      </c>
      <c r="D2727" s="6">
        <v>16.04</v>
      </c>
      <c r="E2727" s="6">
        <v>15</v>
      </c>
    </row>
    <row r="2728" spans="1:5" x14ac:dyDescent="0.25">
      <c r="B2728" s="6" t="s">
        <v>4372</v>
      </c>
    </row>
    <row r="2729" spans="1:5" x14ac:dyDescent="0.25">
      <c r="A2729" s="6">
        <v>9359</v>
      </c>
      <c r="B2729" s="6" t="s">
        <v>2417</v>
      </c>
      <c r="C2729" s="6">
        <v>24</v>
      </c>
      <c r="D2729" s="6">
        <v>52.53</v>
      </c>
      <c r="E2729" s="6">
        <v>24</v>
      </c>
    </row>
    <row r="2730" spans="1:5" x14ac:dyDescent="0.25">
      <c r="A2730" s="6">
        <v>9353</v>
      </c>
      <c r="B2730" s="6" t="s">
        <v>2418</v>
      </c>
      <c r="C2730" s="6">
        <v>24</v>
      </c>
      <c r="D2730" s="6">
        <v>52.53</v>
      </c>
      <c r="E2730" s="6">
        <v>24</v>
      </c>
    </row>
    <row r="2731" spans="1:5" x14ac:dyDescent="0.25">
      <c r="A2731" s="6">
        <v>12731</v>
      </c>
      <c r="B2731" s="6" t="s">
        <v>2419</v>
      </c>
      <c r="C2731" s="6">
        <v>48</v>
      </c>
      <c r="D2731" s="6">
        <v>19.420000000000002</v>
      </c>
      <c r="E2731" s="6">
        <v>48</v>
      </c>
    </row>
    <row r="2732" spans="1:5" x14ac:dyDescent="0.25">
      <c r="A2732" s="6">
        <v>18428</v>
      </c>
      <c r="B2732" s="6" t="s">
        <v>2420</v>
      </c>
      <c r="C2732" s="6">
        <v>24</v>
      </c>
      <c r="D2732" s="6">
        <v>35.58</v>
      </c>
      <c r="E2732" s="6">
        <v>24</v>
      </c>
    </row>
    <row r="2733" spans="1:5" x14ac:dyDescent="0.25">
      <c r="B2733" s="6" t="s">
        <v>4424</v>
      </c>
    </row>
    <row r="2734" spans="1:5" x14ac:dyDescent="0.25">
      <c r="A2734" s="6">
        <v>30250</v>
      </c>
      <c r="B2734" s="6" t="s">
        <v>2421</v>
      </c>
      <c r="C2734" s="6">
        <v>24</v>
      </c>
      <c r="D2734" s="6">
        <v>25.18</v>
      </c>
      <c r="E2734" s="6">
        <v>12</v>
      </c>
    </row>
    <row r="2735" spans="1:5" x14ac:dyDescent="0.25">
      <c r="A2735" s="6">
        <v>30251</v>
      </c>
      <c r="B2735" s="6" t="s">
        <v>2422</v>
      </c>
      <c r="C2735" s="6">
        <v>24</v>
      </c>
      <c r="D2735" s="6">
        <v>25.18</v>
      </c>
      <c r="E2735" s="6">
        <v>12</v>
      </c>
    </row>
    <row r="2736" spans="1:5" x14ac:dyDescent="0.25">
      <c r="A2736" s="6">
        <v>42189</v>
      </c>
      <c r="B2736" s="6" t="s">
        <v>2423</v>
      </c>
      <c r="C2736" s="6">
        <v>24</v>
      </c>
      <c r="D2736" s="6">
        <v>25.18</v>
      </c>
      <c r="E2736" s="6">
        <v>12</v>
      </c>
    </row>
    <row r="2737" spans="1:5" x14ac:dyDescent="0.25">
      <c r="A2737" s="6">
        <v>2152</v>
      </c>
      <c r="B2737" s="6" t="s">
        <v>2424</v>
      </c>
      <c r="C2737" s="6">
        <v>24</v>
      </c>
      <c r="D2737" s="6">
        <v>38.28</v>
      </c>
      <c r="E2737" s="6">
        <v>12</v>
      </c>
    </row>
    <row r="2738" spans="1:5" x14ac:dyDescent="0.25">
      <c r="A2738" s="6">
        <v>100497991</v>
      </c>
      <c r="B2738" s="6" t="s">
        <v>2425</v>
      </c>
      <c r="C2738" s="6">
        <v>24</v>
      </c>
      <c r="D2738" s="6">
        <v>38.28</v>
      </c>
      <c r="E2738" s="6">
        <v>12</v>
      </c>
    </row>
    <row r="2739" spans="1:5" x14ac:dyDescent="0.25">
      <c r="B2739" s="6" t="s">
        <v>4374</v>
      </c>
    </row>
    <row r="2740" spans="1:5" x14ac:dyDescent="0.25">
      <c r="A2740" s="6">
        <v>50421</v>
      </c>
      <c r="B2740" s="6" t="s">
        <v>2426</v>
      </c>
      <c r="C2740" s="6">
        <v>48</v>
      </c>
      <c r="D2740" s="6">
        <v>14.03</v>
      </c>
      <c r="E2740" s="6">
        <v>48</v>
      </c>
    </row>
    <row r="2741" spans="1:5" x14ac:dyDescent="0.25">
      <c r="A2741" s="6">
        <v>50422</v>
      </c>
      <c r="B2741" s="6" t="s">
        <v>2427</v>
      </c>
      <c r="C2741" s="6">
        <v>48</v>
      </c>
      <c r="D2741" s="6">
        <v>14.03</v>
      </c>
      <c r="E2741" s="6">
        <v>48</v>
      </c>
    </row>
    <row r="2742" spans="1:5" x14ac:dyDescent="0.25">
      <c r="A2742" s="6">
        <f>21614</f>
        <v>21614</v>
      </c>
      <c r="B2742" s="6" t="s">
        <v>2428</v>
      </c>
      <c r="C2742" s="6">
        <v>24</v>
      </c>
      <c r="D2742" s="6">
        <v>34.549999999999997</v>
      </c>
      <c r="E2742" s="6">
        <v>24</v>
      </c>
    </row>
    <row r="2743" spans="1:5" x14ac:dyDescent="0.25">
      <c r="A2743" s="6">
        <f>21613</f>
        <v>21613</v>
      </c>
      <c r="B2743" s="6" t="s">
        <v>2429</v>
      </c>
      <c r="C2743" s="6">
        <v>24</v>
      </c>
      <c r="D2743" s="6">
        <v>34.549999999999997</v>
      </c>
      <c r="E2743" s="6">
        <v>24</v>
      </c>
    </row>
    <row r="2744" spans="1:5" x14ac:dyDescent="0.25">
      <c r="B2744" s="6" t="s">
        <v>4425</v>
      </c>
    </row>
    <row r="2745" spans="1:5" x14ac:dyDescent="0.25">
      <c r="A2745" s="6">
        <v>26231</v>
      </c>
      <c r="B2745" s="6" t="s">
        <v>2430</v>
      </c>
      <c r="C2745" s="6">
        <v>48</v>
      </c>
      <c r="D2745" s="6">
        <v>18.2</v>
      </c>
      <c r="E2745" s="6">
        <v>48</v>
      </c>
    </row>
    <row r="2746" spans="1:5" x14ac:dyDescent="0.25">
      <c r="A2746" s="6">
        <f>26190</f>
        <v>26190</v>
      </c>
      <c r="B2746" s="6" t="s">
        <v>2431</v>
      </c>
      <c r="C2746" s="6">
        <v>48</v>
      </c>
      <c r="D2746" s="6">
        <v>18.2</v>
      </c>
      <c r="E2746" s="6">
        <v>48</v>
      </c>
    </row>
    <row r="2747" spans="1:5" x14ac:dyDescent="0.25">
      <c r="A2747" s="6">
        <v>100548945</v>
      </c>
      <c r="B2747" s="6" t="s">
        <v>2432</v>
      </c>
      <c r="C2747" s="6">
        <v>40</v>
      </c>
      <c r="D2747" s="6">
        <v>17.29</v>
      </c>
      <c r="E2747" s="6">
        <v>40</v>
      </c>
    </row>
    <row r="2748" spans="1:5" x14ac:dyDescent="0.25">
      <c r="A2748" s="6">
        <v>100548944</v>
      </c>
      <c r="B2748" s="6" t="s">
        <v>2433</v>
      </c>
      <c r="C2748" s="6">
        <v>40</v>
      </c>
      <c r="D2748" s="6">
        <v>17.29</v>
      </c>
      <c r="E2748" s="6">
        <v>40</v>
      </c>
    </row>
    <row r="2749" spans="1:5" x14ac:dyDescent="0.25">
      <c r="A2749" s="6">
        <v>27437</v>
      </c>
      <c r="B2749" s="6" t="s">
        <v>2434</v>
      </c>
      <c r="C2749" s="6">
        <v>10</v>
      </c>
      <c r="D2749" s="6">
        <v>61.46</v>
      </c>
      <c r="E2749" s="6">
        <v>5</v>
      </c>
    </row>
    <row r="2750" spans="1:5" x14ac:dyDescent="0.25">
      <c r="A2750" s="6">
        <v>100473104</v>
      </c>
      <c r="B2750" s="6" t="s">
        <v>2435</v>
      </c>
      <c r="C2750" s="6">
        <v>24</v>
      </c>
      <c r="D2750" s="6">
        <v>34.81</v>
      </c>
      <c r="E2750" s="6">
        <v>24</v>
      </c>
    </row>
    <row r="2751" spans="1:5" x14ac:dyDescent="0.25">
      <c r="A2751" s="6">
        <v>18261</v>
      </c>
      <c r="B2751" s="6" t="s">
        <v>2436</v>
      </c>
      <c r="C2751" s="6">
        <v>24</v>
      </c>
      <c r="D2751" s="6">
        <v>34.61</v>
      </c>
      <c r="E2751" s="6">
        <v>24</v>
      </c>
    </row>
    <row r="2752" spans="1:5" x14ac:dyDescent="0.25">
      <c r="A2752" s="6">
        <v>26189</v>
      </c>
      <c r="B2752" s="6" t="s">
        <v>2437</v>
      </c>
      <c r="C2752" s="6">
        <v>24</v>
      </c>
      <c r="D2752" s="6">
        <v>31.27</v>
      </c>
      <c r="E2752" s="6">
        <v>24</v>
      </c>
    </row>
    <row r="2753" spans="1:5" x14ac:dyDescent="0.25">
      <c r="A2753" s="6">
        <v>100473091</v>
      </c>
      <c r="B2753" s="6" t="s">
        <v>2438</v>
      </c>
      <c r="C2753" s="6">
        <v>24</v>
      </c>
      <c r="D2753" s="6">
        <v>30.06</v>
      </c>
      <c r="E2753" s="6">
        <v>24</v>
      </c>
    </row>
    <row r="2754" spans="1:5" x14ac:dyDescent="0.25">
      <c r="A2754" s="6">
        <v>100477367</v>
      </c>
      <c r="B2754" s="6" t="s">
        <v>2439</v>
      </c>
      <c r="C2754" s="6">
        <v>24</v>
      </c>
      <c r="D2754" s="6">
        <v>30.06</v>
      </c>
      <c r="E2754" s="6">
        <v>24</v>
      </c>
    </row>
    <row r="2755" spans="1:5" x14ac:dyDescent="0.25">
      <c r="A2755" s="6">
        <v>100548949</v>
      </c>
      <c r="B2755" s="6" t="s">
        <v>2440</v>
      </c>
      <c r="C2755" s="6">
        <v>24</v>
      </c>
      <c r="D2755" s="6">
        <v>30.06</v>
      </c>
      <c r="E2755" s="6">
        <v>6</v>
      </c>
    </row>
    <row r="2756" spans="1:5" x14ac:dyDescent="0.25">
      <c r="A2756" s="6">
        <v>100548950</v>
      </c>
      <c r="B2756" s="6" t="s">
        <v>2441</v>
      </c>
      <c r="C2756" s="6">
        <v>24</v>
      </c>
      <c r="D2756" s="6">
        <v>23.05</v>
      </c>
      <c r="E2756" s="6">
        <v>6</v>
      </c>
    </row>
    <row r="2757" spans="1:5" x14ac:dyDescent="0.25">
      <c r="B2757" s="6" t="s">
        <v>4426</v>
      </c>
    </row>
    <row r="2758" spans="1:5" x14ac:dyDescent="0.25">
      <c r="A2758" s="6">
        <v>100490641</v>
      </c>
      <c r="B2758" s="6" t="s">
        <v>2442</v>
      </c>
      <c r="C2758" s="6">
        <v>42</v>
      </c>
      <c r="D2758" s="6">
        <v>12</v>
      </c>
      <c r="E2758" s="6">
        <v>42</v>
      </c>
    </row>
    <row r="2759" spans="1:5" x14ac:dyDescent="0.25">
      <c r="A2759" s="6">
        <f>100490633</f>
        <v>100490633</v>
      </c>
      <c r="B2759" s="6" t="s">
        <v>2443</v>
      </c>
      <c r="C2759" s="6">
        <v>42</v>
      </c>
      <c r="D2759" s="6">
        <v>12</v>
      </c>
      <c r="E2759" s="6">
        <v>42</v>
      </c>
    </row>
    <row r="2760" spans="1:5" x14ac:dyDescent="0.25">
      <c r="A2760" s="6">
        <v>100490668</v>
      </c>
      <c r="B2760" s="6" t="s">
        <v>2444</v>
      </c>
      <c r="C2760" s="6">
        <v>42</v>
      </c>
      <c r="D2760" s="6">
        <v>12</v>
      </c>
      <c r="E2760" s="6">
        <v>42</v>
      </c>
    </row>
    <row r="2761" spans="1:5" x14ac:dyDescent="0.25">
      <c r="A2761" s="6">
        <v>100490650</v>
      </c>
      <c r="B2761" s="6" t="s">
        <v>2445</v>
      </c>
      <c r="C2761" s="6">
        <v>42</v>
      </c>
      <c r="D2761" s="6">
        <v>12</v>
      </c>
      <c r="E2761" s="6">
        <v>42</v>
      </c>
    </row>
    <row r="2762" spans="1:5" x14ac:dyDescent="0.25">
      <c r="B2762" s="6" t="s">
        <v>4378</v>
      </c>
    </row>
    <row r="2763" spans="1:5" x14ac:dyDescent="0.25">
      <c r="A2763" s="6">
        <v>45903</v>
      </c>
      <c r="B2763" s="6" t="s">
        <v>2446</v>
      </c>
      <c r="C2763" s="6">
        <v>20</v>
      </c>
      <c r="D2763" s="6">
        <v>41.32</v>
      </c>
      <c r="E2763" s="6">
        <v>10</v>
      </c>
    </row>
    <row r="2764" spans="1:5" x14ac:dyDescent="0.25">
      <c r="A2764" s="6">
        <v>45904</v>
      </c>
      <c r="B2764" s="6" t="s">
        <v>2447</v>
      </c>
      <c r="C2764" s="6">
        <v>20</v>
      </c>
      <c r="D2764" s="6">
        <v>39.14</v>
      </c>
      <c r="E2764" s="6">
        <v>10</v>
      </c>
    </row>
    <row r="2765" spans="1:5" x14ac:dyDescent="0.25">
      <c r="A2765" s="6">
        <v>45913</v>
      </c>
      <c r="B2765" s="6" t="s">
        <v>2448</v>
      </c>
      <c r="C2765" s="6">
        <v>20</v>
      </c>
      <c r="D2765" s="6">
        <v>39.14</v>
      </c>
      <c r="E2765" s="6">
        <v>10</v>
      </c>
    </row>
    <row r="2766" spans="1:5" x14ac:dyDescent="0.25">
      <c r="A2766" s="6">
        <v>100546346</v>
      </c>
      <c r="B2766" s="6" t="s">
        <v>2449</v>
      </c>
      <c r="C2766" s="6">
        <v>17</v>
      </c>
      <c r="D2766" s="6">
        <v>11.96</v>
      </c>
      <c r="E2766" s="6">
        <v>17</v>
      </c>
    </row>
    <row r="2767" spans="1:5" x14ac:dyDescent="0.25">
      <c r="A2767" s="6">
        <v>100546344</v>
      </c>
      <c r="B2767" s="6" t="s">
        <v>2450</v>
      </c>
      <c r="C2767" s="6">
        <v>17</v>
      </c>
      <c r="D2767" s="6">
        <v>11.96</v>
      </c>
      <c r="E2767" s="6">
        <v>17</v>
      </c>
    </row>
    <row r="2768" spans="1:5" x14ac:dyDescent="0.25">
      <c r="A2768" s="6">
        <v>100546345</v>
      </c>
      <c r="B2768" s="6" t="s">
        <v>2451</v>
      </c>
      <c r="C2768" s="6">
        <v>17</v>
      </c>
      <c r="D2768" s="6">
        <v>11.96</v>
      </c>
      <c r="E2768" s="6">
        <v>17</v>
      </c>
    </row>
    <row r="2769" spans="1:5" x14ac:dyDescent="0.25">
      <c r="A2769" s="6">
        <v>100546343</v>
      </c>
      <c r="B2769" s="6" t="s">
        <v>2452</v>
      </c>
      <c r="C2769" s="6">
        <v>17</v>
      </c>
      <c r="D2769" s="6">
        <v>11.96</v>
      </c>
      <c r="E2769" s="6">
        <v>17</v>
      </c>
    </row>
    <row r="2770" spans="1:5" x14ac:dyDescent="0.25">
      <c r="B2770" s="6" t="s">
        <v>4427</v>
      </c>
    </row>
    <row r="2771" spans="1:5" x14ac:dyDescent="0.25">
      <c r="A2771" s="6">
        <v>100509761</v>
      </c>
      <c r="B2771" s="6" t="s">
        <v>2453</v>
      </c>
      <c r="C2771" s="6">
        <v>24</v>
      </c>
      <c r="D2771" s="6">
        <v>28.67</v>
      </c>
      <c r="E2771" s="6">
        <v>3</v>
      </c>
    </row>
    <row r="2772" spans="1:5" x14ac:dyDescent="0.25">
      <c r="A2772" s="6">
        <v>100509779</v>
      </c>
      <c r="B2772" s="6" t="s">
        <v>2454</v>
      </c>
      <c r="C2772" s="6">
        <v>24</v>
      </c>
      <c r="D2772" s="6">
        <v>28.67</v>
      </c>
      <c r="E2772" s="6">
        <v>3</v>
      </c>
    </row>
    <row r="2773" spans="1:5" x14ac:dyDescent="0.25">
      <c r="A2773" s="6">
        <v>100509787</v>
      </c>
      <c r="B2773" s="6" t="s">
        <v>2455</v>
      </c>
      <c r="C2773" s="6">
        <v>24</v>
      </c>
      <c r="D2773" s="6">
        <v>28.67</v>
      </c>
      <c r="E2773" s="6">
        <v>3</v>
      </c>
    </row>
    <row r="2774" spans="1:5" x14ac:dyDescent="0.25">
      <c r="A2774" s="6">
        <v>100509752</v>
      </c>
      <c r="B2774" s="6" t="s">
        <v>2456</v>
      </c>
      <c r="C2774" s="6">
        <v>24</v>
      </c>
      <c r="D2774" s="6">
        <v>28.67</v>
      </c>
      <c r="E2774" s="6">
        <v>3</v>
      </c>
    </row>
    <row r="2775" spans="1:5" x14ac:dyDescent="0.25">
      <c r="A2775" s="6">
        <v>100476276</v>
      </c>
      <c r="B2775" s="6" t="s">
        <v>2457</v>
      </c>
      <c r="C2775" s="6">
        <v>32</v>
      </c>
      <c r="D2775" s="6">
        <v>10.96</v>
      </c>
      <c r="E2775" s="6">
        <v>32</v>
      </c>
    </row>
    <row r="2776" spans="1:5" x14ac:dyDescent="0.25">
      <c r="A2776" s="6">
        <v>100476292</v>
      </c>
      <c r="B2776" s="6" t="s">
        <v>2458</v>
      </c>
      <c r="C2776" s="6">
        <v>32</v>
      </c>
      <c r="D2776" s="6">
        <v>10.96</v>
      </c>
      <c r="E2776" s="6">
        <v>32</v>
      </c>
    </row>
    <row r="2777" spans="1:5" x14ac:dyDescent="0.25">
      <c r="A2777" s="6">
        <v>100476305</v>
      </c>
      <c r="B2777" s="6" t="s">
        <v>2459</v>
      </c>
      <c r="C2777" s="6">
        <v>32</v>
      </c>
      <c r="D2777" s="6">
        <v>10.96</v>
      </c>
      <c r="E2777" s="6">
        <v>32</v>
      </c>
    </row>
    <row r="2778" spans="1:5" x14ac:dyDescent="0.25">
      <c r="A2778" s="6">
        <v>14913</v>
      </c>
      <c r="B2778" s="6" t="s">
        <v>2460</v>
      </c>
      <c r="C2778" s="6">
        <v>22</v>
      </c>
      <c r="D2778" s="6">
        <v>17.75</v>
      </c>
      <c r="E2778" s="6">
        <v>11</v>
      </c>
    </row>
    <row r="2779" spans="1:5" x14ac:dyDescent="0.25">
      <c r="A2779" s="6">
        <v>20995</v>
      </c>
      <c r="B2779" s="6" t="s">
        <v>2461</v>
      </c>
      <c r="C2779" s="6">
        <v>22</v>
      </c>
      <c r="D2779" s="6">
        <v>17.75</v>
      </c>
      <c r="E2779" s="6">
        <v>11</v>
      </c>
    </row>
    <row r="2780" spans="1:5" x14ac:dyDescent="0.25">
      <c r="A2780" s="6">
        <v>21435</v>
      </c>
      <c r="B2780" s="6" t="s">
        <v>2462</v>
      </c>
      <c r="C2780" s="6">
        <v>32</v>
      </c>
      <c r="D2780" s="6">
        <v>9.25</v>
      </c>
      <c r="E2780" s="6">
        <v>32</v>
      </c>
    </row>
    <row r="2781" spans="1:5" x14ac:dyDescent="0.25">
      <c r="A2781" s="6">
        <v>21437</v>
      </c>
      <c r="B2781" s="6" t="s">
        <v>2463</v>
      </c>
      <c r="C2781" s="6">
        <v>32</v>
      </c>
      <c r="D2781" s="6">
        <v>9.25</v>
      </c>
      <c r="E2781" s="6">
        <v>32</v>
      </c>
    </row>
    <row r="2782" spans="1:5" x14ac:dyDescent="0.25">
      <c r="A2782" s="6">
        <v>21090</v>
      </c>
      <c r="B2782" s="6" t="s">
        <v>2464</v>
      </c>
      <c r="C2782" s="6">
        <v>32</v>
      </c>
      <c r="D2782" s="6">
        <v>9.25</v>
      </c>
      <c r="E2782" s="6">
        <v>32</v>
      </c>
    </row>
    <row r="2783" spans="1:5" x14ac:dyDescent="0.25">
      <c r="A2783" s="6">
        <v>21439</v>
      </c>
      <c r="B2783" s="6" t="s">
        <v>2465</v>
      </c>
      <c r="C2783" s="6">
        <v>32</v>
      </c>
      <c r="D2783" s="6">
        <v>9.25</v>
      </c>
      <c r="E2783" s="6">
        <v>32</v>
      </c>
    </row>
    <row r="2784" spans="1:5" x14ac:dyDescent="0.25">
      <c r="A2784" s="6">
        <v>14908</v>
      </c>
      <c r="B2784" s="6" t="s">
        <v>2466</v>
      </c>
      <c r="C2784" s="6">
        <v>22</v>
      </c>
      <c r="D2784" s="6">
        <v>17.75</v>
      </c>
      <c r="E2784" s="6">
        <v>10</v>
      </c>
    </row>
    <row r="2785" spans="1:5" x14ac:dyDescent="0.25">
      <c r="B2785" s="6" t="s">
        <v>4428</v>
      </c>
    </row>
    <row r="2786" spans="1:5" x14ac:dyDescent="0.25">
      <c r="A2786" s="6">
        <v>100498002</v>
      </c>
      <c r="B2786" s="6" t="s">
        <v>2467</v>
      </c>
      <c r="C2786" s="6">
        <v>24</v>
      </c>
      <c r="D2786" s="6">
        <v>27.56</v>
      </c>
      <c r="E2786" s="6">
        <v>6</v>
      </c>
    </row>
    <row r="2787" spans="1:5" x14ac:dyDescent="0.25">
      <c r="A2787" s="6">
        <v>100447811</v>
      </c>
      <c r="B2787" s="6" t="s">
        <v>2468</v>
      </c>
      <c r="C2787" s="6">
        <v>24</v>
      </c>
      <c r="D2787" s="6">
        <v>26.35</v>
      </c>
      <c r="E2787" s="6">
        <v>12</v>
      </c>
    </row>
    <row r="2788" spans="1:5" x14ac:dyDescent="0.25">
      <c r="A2788" s="6">
        <v>57069</v>
      </c>
      <c r="B2788" s="6" t="s">
        <v>2469</v>
      </c>
      <c r="C2788" s="6">
        <v>24</v>
      </c>
      <c r="D2788" s="6">
        <v>25.29</v>
      </c>
      <c r="E2788" s="6">
        <v>12</v>
      </c>
    </row>
    <row r="2789" spans="1:5" x14ac:dyDescent="0.25">
      <c r="A2789" s="6">
        <v>42190</v>
      </c>
      <c r="B2789" s="6" t="s">
        <v>2470</v>
      </c>
      <c r="C2789" s="6">
        <v>24</v>
      </c>
      <c r="D2789" s="6">
        <v>26.35</v>
      </c>
      <c r="E2789" s="6">
        <v>12</v>
      </c>
    </row>
    <row r="2790" spans="1:5" x14ac:dyDescent="0.25">
      <c r="B2790" s="6" t="s">
        <v>4207</v>
      </c>
    </row>
    <row r="2791" spans="1:5" x14ac:dyDescent="0.25">
      <c r="A2791" s="6">
        <v>6297</v>
      </c>
      <c r="B2791" s="6" t="s">
        <v>2471</v>
      </c>
      <c r="C2791" s="6">
        <v>100</v>
      </c>
      <c r="D2791" s="6">
        <v>10.58</v>
      </c>
      <c r="E2791" s="6">
        <v>100</v>
      </c>
    </row>
    <row r="2792" spans="1:5" x14ac:dyDescent="0.25">
      <c r="A2792" s="6">
        <v>100546491</v>
      </c>
      <c r="B2792" s="6" t="s">
        <v>2472</v>
      </c>
      <c r="C2792" s="6">
        <v>10</v>
      </c>
      <c r="D2792" s="6">
        <v>10.63</v>
      </c>
      <c r="E2792" s="6">
        <v>10</v>
      </c>
    </row>
    <row r="2793" spans="1:5" x14ac:dyDescent="0.25">
      <c r="A2793" s="6">
        <v>100546492</v>
      </c>
      <c r="B2793" s="6" t="s">
        <v>2473</v>
      </c>
      <c r="C2793" s="6">
        <v>10</v>
      </c>
      <c r="D2793" s="6">
        <v>10.63</v>
      </c>
      <c r="E2793" s="6">
        <v>10</v>
      </c>
    </row>
    <row r="2794" spans="1:5" x14ac:dyDescent="0.25">
      <c r="A2794" s="6">
        <v>100546493</v>
      </c>
      <c r="B2794" s="6" t="s">
        <v>2474</v>
      </c>
      <c r="C2794" s="6">
        <v>10</v>
      </c>
      <c r="D2794" s="6">
        <v>10.63</v>
      </c>
      <c r="E2794" s="6">
        <v>10</v>
      </c>
    </row>
    <row r="2795" spans="1:5" x14ac:dyDescent="0.25">
      <c r="A2795" s="6">
        <v>100551942</v>
      </c>
      <c r="B2795" s="6" t="s">
        <v>2475</v>
      </c>
      <c r="C2795" s="6">
        <v>25</v>
      </c>
      <c r="D2795" s="6">
        <v>31.37</v>
      </c>
      <c r="E2795" s="6">
        <v>5</v>
      </c>
    </row>
    <row r="2796" spans="1:5" x14ac:dyDescent="0.25">
      <c r="A2796" s="6">
        <v>100551951</v>
      </c>
      <c r="B2796" s="6" t="s">
        <v>2476</v>
      </c>
      <c r="C2796" s="6">
        <v>25</v>
      </c>
      <c r="D2796" s="6">
        <v>31.37</v>
      </c>
      <c r="E2796" s="6">
        <v>5</v>
      </c>
    </row>
    <row r="2797" spans="1:5" x14ac:dyDescent="0.25">
      <c r="A2797" s="6">
        <v>100551969</v>
      </c>
      <c r="B2797" s="6" t="s">
        <v>2477</v>
      </c>
      <c r="C2797" s="6">
        <v>25</v>
      </c>
      <c r="D2797" s="6">
        <v>31.37</v>
      </c>
      <c r="E2797" s="6">
        <v>5</v>
      </c>
    </row>
    <row r="2798" spans="1:5" x14ac:dyDescent="0.25">
      <c r="B2798" s="6" t="s">
        <v>4429</v>
      </c>
    </row>
    <row r="2799" spans="1:5" x14ac:dyDescent="0.25">
      <c r="A2799" s="6">
        <v>100495856</v>
      </c>
      <c r="B2799" s="6" t="s">
        <v>2478</v>
      </c>
      <c r="C2799" s="6">
        <v>24</v>
      </c>
      <c r="D2799" s="6">
        <v>23.75</v>
      </c>
      <c r="E2799" s="6">
        <v>6</v>
      </c>
    </row>
    <row r="2800" spans="1:5" x14ac:dyDescent="0.25">
      <c r="A2800" s="6">
        <v>6296</v>
      </c>
      <c r="B2800" s="6" t="s">
        <v>2479</v>
      </c>
      <c r="C2800" s="6">
        <v>24</v>
      </c>
      <c r="D2800" s="6">
        <v>23.75</v>
      </c>
      <c r="E2800" s="6">
        <v>6</v>
      </c>
    </row>
    <row r="2801" spans="1:5" x14ac:dyDescent="0.25">
      <c r="A2801" s="6">
        <v>100528187</v>
      </c>
      <c r="B2801" s="6" t="s">
        <v>2480</v>
      </c>
      <c r="C2801" s="6">
        <v>24</v>
      </c>
      <c r="D2801" s="6">
        <v>14.8</v>
      </c>
      <c r="E2801" s="6">
        <v>12</v>
      </c>
    </row>
    <row r="2802" spans="1:5" x14ac:dyDescent="0.25">
      <c r="B2802" s="6" t="s">
        <v>4430</v>
      </c>
    </row>
    <row r="2803" spans="1:5" x14ac:dyDescent="0.25">
      <c r="A2803" s="6">
        <v>58269</v>
      </c>
      <c r="B2803" s="6" t="s">
        <v>2481</v>
      </c>
      <c r="C2803" s="6">
        <v>10</v>
      </c>
      <c r="D2803" s="6">
        <v>12.91</v>
      </c>
      <c r="E2803" s="6">
        <v>10</v>
      </c>
    </row>
    <row r="2804" spans="1:5" x14ac:dyDescent="0.25">
      <c r="A2804" s="6">
        <v>58263</v>
      </c>
      <c r="B2804" s="6" t="s">
        <v>2482</v>
      </c>
      <c r="C2804" s="6">
        <v>10</v>
      </c>
      <c r="D2804" s="6">
        <v>12.52</v>
      </c>
      <c r="E2804" s="6">
        <v>10</v>
      </c>
    </row>
    <row r="2805" spans="1:5" x14ac:dyDescent="0.25">
      <c r="A2805" s="6">
        <v>58255</v>
      </c>
      <c r="B2805" s="6" t="s">
        <v>2483</v>
      </c>
      <c r="C2805" s="6">
        <v>10</v>
      </c>
      <c r="D2805" s="6">
        <v>11.12</v>
      </c>
      <c r="E2805" s="6">
        <v>10</v>
      </c>
    </row>
    <row r="2806" spans="1:5" x14ac:dyDescent="0.25">
      <c r="A2806" s="6">
        <v>58261</v>
      </c>
      <c r="B2806" s="6" t="s">
        <v>2484</v>
      </c>
      <c r="C2806" s="6">
        <v>10</v>
      </c>
      <c r="D2806" s="6">
        <v>10.86</v>
      </c>
      <c r="E2806" s="6">
        <v>10</v>
      </c>
    </row>
    <row r="2807" spans="1:5" x14ac:dyDescent="0.25">
      <c r="A2807" s="6">
        <v>33833</v>
      </c>
      <c r="B2807" s="6" t="s">
        <v>2485</v>
      </c>
      <c r="C2807" s="6">
        <v>10</v>
      </c>
      <c r="D2807" s="6">
        <v>13.37</v>
      </c>
      <c r="E2807" s="6">
        <v>10</v>
      </c>
    </row>
    <row r="2808" spans="1:5" x14ac:dyDescent="0.25">
      <c r="B2808" s="6" t="s">
        <v>4431</v>
      </c>
    </row>
    <row r="2809" spans="1:5" x14ac:dyDescent="0.25">
      <c r="A2809" s="6">
        <v>43428</v>
      </c>
      <c r="B2809" s="6" t="s">
        <v>2486</v>
      </c>
      <c r="C2809" s="6">
        <v>30</v>
      </c>
      <c r="D2809" s="6">
        <v>16.04</v>
      </c>
      <c r="E2809" s="6">
        <v>15</v>
      </c>
    </row>
    <row r="2810" spans="1:5" x14ac:dyDescent="0.25">
      <c r="A2810" s="6">
        <v>43418</v>
      </c>
      <c r="B2810" s="6" t="s">
        <v>2487</v>
      </c>
      <c r="C2810" s="6">
        <v>30</v>
      </c>
      <c r="D2810" s="6">
        <v>16.04</v>
      </c>
      <c r="E2810" s="6">
        <v>15</v>
      </c>
    </row>
    <row r="2811" spans="1:5" x14ac:dyDescent="0.25">
      <c r="A2811" s="6">
        <v>43419</v>
      </c>
      <c r="B2811" s="6" t="s">
        <v>2488</v>
      </c>
      <c r="C2811" s="6">
        <v>30</v>
      </c>
      <c r="D2811" s="6">
        <v>16.04</v>
      </c>
      <c r="E2811" s="6">
        <v>15</v>
      </c>
    </row>
    <row r="2812" spans="1:5" x14ac:dyDescent="0.25">
      <c r="A2812" s="6">
        <v>43435</v>
      </c>
      <c r="B2812" s="6" t="s">
        <v>2489</v>
      </c>
      <c r="C2812" s="6">
        <v>30</v>
      </c>
      <c r="D2812" s="6">
        <v>16.04</v>
      </c>
      <c r="E2812" s="6">
        <v>15</v>
      </c>
    </row>
    <row r="2813" spans="1:5" x14ac:dyDescent="0.25">
      <c r="A2813" s="6">
        <v>43431</v>
      </c>
      <c r="B2813" s="6" t="s">
        <v>2490</v>
      </c>
      <c r="C2813" s="6">
        <v>30</v>
      </c>
      <c r="D2813" s="6">
        <v>16.04</v>
      </c>
      <c r="E2813" s="6">
        <v>15</v>
      </c>
    </row>
    <row r="2814" spans="1:5" x14ac:dyDescent="0.25">
      <c r="A2814" s="6">
        <v>22223</v>
      </c>
      <c r="B2814" s="6" t="s">
        <v>2491</v>
      </c>
      <c r="C2814" s="6">
        <v>20</v>
      </c>
      <c r="D2814" s="6">
        <v>14.3</v>
      </c>
      <c r="E2814" s="6">
        <v>10</v>
      </c>
    </row>
    <row r="2815" spans="1:5" x14ac:dyDescent="0.25">
      <c r="A2815" s="6">
        <v>22224</v>
      </c>
      <c r="B2815" s="6" t="s">
        <v>2492</v>
      </c>
      <c r="C2815" s="6">
        <v>20</v>
      </c>
      <c r="D2815" s="6">
        <v>20.89</v>
      </c>
      <c r="E2815" s="6">
        <v>10</v>
      </c>
    </row>
    <row r="2816" spans="1:5" x14ac:dyDescent="0.25">
      <c r="A2816" s="6">
        <v>22225</v>
      </c>
      <c r="B2816" s="6" t="s">
        <v>2493</v>
      </c>
      <c r="C2816" s="6">
        <v>20</v>
      </c>
      <c r="D2816" s="6">
        <v>15.69</v>
      </c>
      <c r="E2816" s="6">
        <v>10</v>
      </c>
    </row>
    <row r="2817" spans="1:5" x14ac:dyDescent="0.25">
      <c r="B2817" s="6" t="s">
        <v>4432</v>
      </c>
    </row>
    <row r="2818" spans="1:5" x14ac:dyDescent="0.25">
      <c r="A2818" s="6">
        <v>14909</v>
      </c>
      <c r="B2818" s="6" t="s">
        <v>2494</v>
      </c>
      <c r="C2818" s="6">
        <v>25</v>
      </c>
      <c r="D2818" s="6">
        <v>23.13</v>
      </c>
      <c r="E2818" s="6">
        <v>5</v>
      </c>
    </row>
    <row r="2819" spans="1:5" x14ac:dyDescent="0.25">
      <c r="A2819" s="6">
        <v>15053</v>
      </c>
      <c r="B2819" s="6" t="s">
        <v>2495</v>
      </c>
      <c r="C2819" s="6">
        <v>25</v>
      </c>
      <c r="D2819" s="6">
        <v>22.71</v>
      </c>
      <c r="E2819" s="6">
        <v>5</v>
      </c>
    </row>
    <row r="2820" spans="1:5" x14ac:dyDescent="0.25">
      <c r="A2820" s="6">
        <v>22301</v>
      </c>
      <c r="B2820" s="6" t="s">
        <v>2496</v>
      </c>
      <c r="C2820" s="6">
        <v>22</v>
      </c>
      <c r="D2820" s="6">
        <v>15.02</v>
      </c>
      <c r="E2820" s="6">
        <v>22</v>
      </c>
    </row>
    <row r="2821" spans="1:5" x14ac:dyDescent="0.25">
      <c r="A2821" s="6">
        <v>100560857</v>
      </c>
      <c r="B2821" s="6" t="s">
        <v>2497</v>
      </c>
      <c r="C2821" s="6">
        <v>18</v>
      </c>
      <c r="D2821" s="6">
        <v>12.99</v>
      </c>
      <c r="E2821" s="6">
        <v>18</v>
      </c>
    </row>
    <row r="2822" spans="1:5" x14ac:dyDescent="0.25">
      <c r="B2822" s="6" t="s">
        <v>4433</v>
      </c>
    </row>
    <row r="2823" spans="1:5" x14ac:dyDescent="0.25">
      <c r="A2823" s="6">
        <v>22208</v>
      </c>
      <c r="B2823" s="6" t="s">
        <v>2498</v>
      </c>
      <c r="C2823" s="6">
        <v>10</v>
      </c>
      <c r="D2823" s="6">
        <v>32.18</v>
      </c>
      <c r="E2823" s="6">
        <v>10</v>
      </c>
    </row>
    <row r="2824" spans="1:5" x14ac:dyDescent="0.25">
      <c r="B2824" s="6" t="s">
        <v>2499</v>
      </c>
    </row>
    <row r="2825" spans="1:5" x14ac:dyDescent="0.25">
      <c r="A2825" s="6">
        <v>28980</v>
      </c>
      <c r="B2825" s="6" t="s">
        <v>2500</v>
      </c>
      <c r="C2825" s="6">
        <v>17</v>
      </c>
      <c r="D2825" s="6">
        <v>31.47</v>
      </c>
      <c r="E2825" s="6">
        <v>5</v>
      </c>
    </row>
    <row r="2826" spans="1:5" x14ac:dyDescent="0.25">
      <c r="A2826" s="6">
        <v>28981</v>
      </c>
      <c r="B2826" s="6" t="s">
        <v>2501</v>
      </c>
      <c r="C2826" s="6">
        <v>17</v>
      </c>
      <c r="D2826" s="6">
        <v>31.77</v>
      </c>
      <c r="E2826" s="6">
        <v>5</v>
      </c>
    </row>
    <row r="2827" spans="1:5" x14ac:dyDescent="0.25">
      <c r="B2827" s="6" t="s">
        <v>2502</v>
      </c>
    </row>
    <row r="2828" spans="1:5" x14ac:dyDescent="0.25">
      <c r="A2828" s="6">
        <v>100546289</v>
      </c>
      <c r="B2828" s="6" t="s">
        <v>2503</v>
      </c>
      <c r="C2828" s="6">
        <v>10</v>
      </c>
      <c r="D2828" s="6">
        <v>11.05</v>
      </c>
      <c r="E2828" s="6">
        <v>10</v>
      </c>
    </row>
    <row r="2829" spans="1:5" x14ac:dyDescent="0.25">
      <c r="A2829" s="6">
        <v>100546290</v>
      </c>
      <c r="B2829" s="6" t="s">
        <v>2504</v>
      </c>
      <c r="C2829" s="6">
        <v>10</v>
      </c>
      <c r="D2829" s="6">
        <v>11.05</v>
      </c>
      <c r="E2829" s="6">
        <v>10</v>
      </c>
    </row>
    <row r="2830" spans="1:5" x14ac:dyDescent="0.25">
      <c r="A2830" s="6">
        <v>100546288</v>
      </c>
      <c r="B2830" s="6" t="s">
        <v>2505</v>
      </c>
      <c r="C2830" s="6">
        <v>10</v>
      </c>
      <c r="D2830" s="6">
        <v>11.05</v>
      </c>
      <c r="E2830" s="6">
        <v>10</v>
      </c>
    </row>
    <row r="2831" spans="1:5" x14ac:dyDescent="0.25">
      <c r="B2831" s="6" t="s">
        <v>2506</v>
      </c>
    </row>
    <row r="2832" spans="1:5" x14ac:dyDescent="0.25">
      <c r="A2832" s="6">
        <v>100548448</v>
      </c>
      <c r="B2832" s="6" t="s">
        <v>2507</v>
      </c>
      <c r="C2832" s="6">
        <v>8</v>
      </c>
      <c r="D2832" s="6">
        <v>88.4</v>
      </c>
      <c r="E2832" s="6">
        <v>4</v>
      </c>
    </row>
    <row r="2833" spans="1:5" x14ac:dyDescent="0.25">
      <c r="A2833" s="6">
        <v>100548447</v>
      </c>
      <c r="B2833" s="6" t="s">
        <v>2508</v>
      </c>
      <c r="C2833" s="6">
        <v>8</v>
      </c>
      <c r="D2833" s="6">
        <v>88.4</v>
      </c>
      <c r="E2833" s="6">
        <v>4</v>
      </c>
    </row>
    <row r="2834" spans="1:5" x14ac:dyDescent="0.25">
      <c r="B2834" s="6" t="s">
        <v>2509</v>
      </c>
    </row>
    <row r="2835" spans="1:5" x14ac:dyDescent="0.25">
      <c r="A2835" s="6">
        <v>25906</v>
      </c>
      <c r="B2835" s="6" t="s">
        <v>2510</v>
      </c>
      <c r="C2835" s="6">
        <v>20</v>
      </c>
      <c r="D2835" s="6">
        <v>17.71</v>
      </c>
      <c r="E2835" s="6">
        <v>10</v>
      </c>
    </row>
    <row r="2836" spans="1:5" x14ac:dyDescent="0.25">
      <c r="A2836" s="6">
        <v>25907</v>
      </c>
      <c r="B2836" s="6" t="s">
        <v>2511</v>
      </c>
      <c r="C2836" s="6">
        <v>20</v>
      </c>
      <c r="D2836" s="6">
        <v>19.239999999999998</v>
      </c>
      <c r="E2836" s="6">
        <v>10</v>
      </c>
    </row>
    <row r="2837" spans="1:5" x14ac:dyDescent="0.25">
      <c r="A2837" s="6">
        <v>25908</v>
      </c>
      <c r="B2837" s="6" t="s">
        <v>2512</v>
      </c>
      <c r="C2837" s="6">
        <v>20</v>
      </c>
      <c r="D2837" s="6">
        <v>19.71</v>
      </c>
      <c r="E2837" s="6">
        <v>10</v>
      </c>
    </row>
    <row r="2838" spans="1:5" x14ac:dyDescent="0.25">
      <c r="A2838" s="6">
        <v>25909</v>
      </c>
      <c r="B2838" s="6" t="s">
        <v>2513</v>
      </c>
      <c r="C2838" s="6">
        <v>20</v>
      </c>
      <c r="D2838" s="6">
        <v>20.07</v>
      </c>
      <c r="E2838" s="6">
        <v>10</v>
      </c>
    </row>
    <row r="2839" spans="1:5" x14ac:dyDescent="0.25">
      <c r="A2839" s="6">
        <v>25895</v>
      </c>
      <c r="B2839" s="6" t="s">
        <v>2514</v>
      </c>
      <c r="C2839" s="6">
        <v>20</v>
      </c>
      <c r="D2839" s="6">
        <v>10.7</v>
      </c>
      <c r="E2839" s="6">
        <v>10</v>
      </c>
    </row>
    <row r="2840" spans="1:5" x14ac:dyDescent="0.25">
      <c r="A2840" s="6">
        <v>25894</v>
      </c>
      <c r="B2840" s="6" t="s">
        <v>2515</v>
      </c>
      <c r="C2840" s="6">
        <v>20</v>
      </c>
      <c r="D2840" s="6">
        <v>14.76</v>
      </c>
      <c r="E2840" s="6">
        <v>10</v>
      </c>
    </row>
    <row r="2841" spans="1:5" x14ac:dyDescent="0.25">
      <c r="A2841" s="6">
        <v>25896</v>
      </c>
      <c r="B2841" s="6" t="s">
        <v>2516</v>
      </c>
      <c r="C2841" s="6">
        <v>20</v>
      </c>
      <c r="D2841" s="6">
        <v>16.09</v>
      </c>
      <c r="E2841" s="6">
        <v>10</v>
      </c>
    </row>
    <row r="2842" spans="1:5" x14ac:dyDescent="0.25">
      <c r="A2842" s="6">
        <v>25899</v>
      </c>
      <c r="B2842" s="6" t="s">
        <v>2517</v>
      </c>
      <c r="C2842" s="6">
        <v>20</v>
      </c>
      <c r="D2842" s="6">
        <v>12.55</v>
      </c>
      <c r="E2842" s="6">
        <v>10</v>
      </c>
    </row>
    <row r="2843" spans="1:5" x14ac:dyDescent="0.25">
      <c r="A2843" s="6">
        <v>25902</v>
      </c>
      <c r="B2843" s="6" t="s">
        <v>2518</v>
      </c>
      <c r="C2843" s="6">
        <v>20</v>
      </c>
      <c r="D2843" s="6">
        <v>14.01</v>
      </c>
      <c r="E2843" s="6">
        <v>10</v>
      </c>
    </row>
    <row r="2844" spans="1:5" x14ac:dyDescent="0.25">
      <c r="A2844" s="6">
        <v>25904</v>
      </c>
      <c r="B2844" s="6" t="s">
        <v>2519</v>
      </c>
      <c r="C2844" s="6">
        <v>20</v>
      </c>
      <c r="D2844" s="6">
        <v>18.79</v>
      </c>
      <c r="E2844" s="6">
        <v>10</v>
      </c>
    </row>
    <row r="2845" spans="1:5" x14ac:dyDescent="0.25">
      <c r="A2845" s="6">
        <v>25905</v>
      </c>
      <c r="B2845" s="6" t="s">
        <v>2520</v>
      </c>
      <c r="C2845" s="6">
        <v>20</v>
      </c>
      <c r="D2845" s="6">
        <v>10.78</v>
      </c>
      <c r="E2845" s="6">
        <v>10</v>
      </c>
    </row>
    <row r="2846" spans="1:5" x14ac:dyDescent="0.25">
      <c r="B2846" s="6" t="s">
        <v>2521</v>
      </c>
    </row>
    <row r="2847" spans="1:5" x14ac:dyDescent="0.25">
      <c r="A2847" s="6">
        <v>19420</v>
      </c>
      <c r="B2847" s="6" t="s">
        <v>2522</v>
      </c>
      <c r="C2847" s="6">
        <v>20</v>
      </c>
      <c r="D2847" s="6">
        <v>10.130000000000001</v>
      </c>
      <c r="E2847" s="6">
        <v>20</v>
      </c>
    </row>
    <row r="2848" spans="1:5" x14ac:dyDescent="0.25">
      <c r="A2848" s="6">
        <v>19423</v>
      </c>
      <c r="B2848" s="6" t="s">
        <v>2523</v>
      </c>
      <c r="C2848" s="6">
        <v>20</v>
      </c>
      <c r="D2848" s="6">
        <v>10.130000000000001</v>
      </c>
      <c r="E2848" s="6">
        <v>20</v>
      </c>
    </row>
    <row r="2849" spans="1:5" x14ac:dyDescent="0.25">
      <c r="A2849" s="6">
        <v>19422</v>
      </c>
      <c r="B2849" s="6" t="s">
        <v>2524</v>
      </c>
      <c r="C2849" s="6">
        <v>20</v>
      </c>
      <c r="D2849" s="6">
        <v>10.130000000000001</v>
      </c>
      <c r="E2849" s="6">
        <v>20</v>
      </c>
    </row>
    <row r="2850" spans="1:5" x14ac:dyDescent="0.25">
      <c r="B2850" s="6" t="s">
        <v>2525</v>
      </c>
    </row>
    <row r="2851" spans="1:5" x14ac:dyDescent="0.25">
      <c r="B2851" s="6" t="s">
        <v>2071</v>
      </c>
    </row>
    <row r="2852" spans="1:5" x14ac:dyDescent="0.25">
      <c r="A2852" s="6">
        <v>100544808</v>
      </c>
      <c r="B2852" s="6" t="s">
        <v>2526</v>
      </c>
      <c r="C2852" s="6">
        <v>6</v>
      </c>
      <c r="D2852" s="6">
        <v>282.73</v>
      </c>
      <c r="E2852" s="6">
        <v>1</v>
      </c>
    </row>
    <row r="2853" spans="1:5" x14ac:dyDescent="0.25">
      <c r="A2853" s="6">
        <v>100544892</v>
      </c>
      <c r="B2853" s="6" t="s">
        <v>2527</v>
      </c>
      <c r="C2853" s="6">
        <v>6</v>
      </c>
      <c r="D2853" s="6">
        <v>144.38</v>
      </c>
      <c r="E2853" s="6">
        <v>1</v>
      </c>
    </row>
    <row r="2854" spans="1:5" x14ac:dyDescent="0.25">
      <c r="B2854" s="6" t="s">
        <v>4434</v>
      </c>
    </row>
    <row r="2855" spans="1:5" x14ac:dyDescent="0.25">
      <c r="A2855" s="6">
        <v>100548772</v>
      </c>
      <c r="B2855" s="6" t="s">
        <v>2528</v>
      </c>
      <c r="C2855" s="6">
        <v>24</v>
      </c>
      <c r="D2855" s="6">
        <v>44.54</v>
      </c>
      <c r="E2855" s="6">
        <v>2</v>
      </c>
    </row>
    <row r="2856" spans="1:5" x14ac:dyDescent="0.25">
      <c r="B2856" s="6" t="s">
        <v>4435</v>
      </c>
    </row>
    <row r="2857" spans="1:5" x14ac:dyDescent="0.25">
      <c r="A2857" s="6">
        <v>100533314</v>
      </c>
      <c r="B2857" s="6" t="s">
        <v>2529</v>
      </c>
      <c r="C2857" s="6">
        <v>8</v>
      </c>
      <c r="D2857" s="6">
        <v>37.9</v>
      </c>
      <c r="E2857" s="6">
        <v>8</v>
      </c>
    </row>
    <row r="2858" spans="1:5" x14ac:dyDescent="0.25">
      <c r="A2858" s="6">
        <v>100533322</v>
      </c>
      <c r="B2858" s="6" t="s">
        <v>2530</v>
      </c>
      <c r="C2858" s="6">
        <v>8</v>
      </c>
      <c r="D2858" s="6">
        <v>37.9</v>
      </c>
      <c r="E2858" s="6">
        <v>4</v>
      </c>
    </row>
    <row r="2859" spans="1:5" x14ac:dyDescent="0.25">
      <c r="A2859" s="6">
        <v>100533331</v>
      </c>
      <c r="B2859" s="6" t="s">
        <v>2531</v>
      </c>
      <c r="C2859" s="6">
        <v>8</v>
      </c>
      <c r="D2859" s="6">
        <v>36.159999999999997</v>
      </c>
      <c r="E2859" s="6">
        <v>4</v>
      </c>
    </row>
    <row r="2860" spans="1:5" x14ac:dyDescent="0.25">
      <c r="B2860" s="6" t="s">
        <v>4436</v>
      </c>
    </row>
    <row r="2861" spans="1:5" x14ac:dyDescent="0.25">
      <c r="A2861" s="6">
        <v>100544017</v>
      </c>
      <c r="B2861" s="6" t="s">
        <v>2532</v>
      </c>
      <c r="C2861" s="6">
        <v>24</v>
      </c>
      <c r="D2861" s="6">
        <v>25.61</v>
      </c>
      <c r="E2861" s="6">
        <v>6</v>
      </c>
    </row>
    <row r="2862" spans="1:5" x14ac:dyDescent="0.25">
      <c r="B2862" s="6" t="s">
        <v>4437</v>
      </c>
    </row>
    <row r="2863" spans="1:5" x14ac:dyDescent="0.25">
      <c r="A2863" s="6">
        <v>100548375</v>
      </c>
      <c r="B2863" s="6" t="s">
        <v>2533</v>
      </c>
      <c r="C2863" s="6">
        <v>8</v>
      </c>
      <c r="D2863" s="6">
        <v>95</v>
      </c>
      <c r="E2863" s="6">
        <v>4</v>
      </c>
    </row>
    <row r="2864" spans="1:5" x14ac:dyDescent="0.25">
      <c r="A2864" s="6">
        <v>100471539</v>
      </c>
      <c r="B2864" s="6" t="s">
        <v>2534</v>
      </c>
      <c r="C2864" s="6">
        <v>30</v>
      </c>
      <c r="D2864" s="6">
        <v>34.82</v>
      </c>
      <c r="E2864" s="6">
        <v>5</v>
      </c>
    </row>
    <row r="2865" spans="1:5" x14ac:dyDescent="0.25">
      <c r="A2865" s="6">
        <v>100495848</v>
      </c>
      <c r="B2865" s="6" t="s">
        <v>2535</v>
      </c>
      <c r="C2865" s="6">
        <v>30</v>
      </c>
      <c r="D2865" s="6">
        <v>34.82</v>
      </c>
      <c r="E2865" s="6">
        <v>5</v>
      </c>
    </row>
    <row r="2866" spans="1:5" x14ac:dyDescent="0.25">
      <c r="A2866" s="6">
        <v>100471521</v>
      </c>
      <c r="B2866" s="6" t="s">
        <v>2536</v>
      </c>
      <c r="C2866" s="6">
        <v>30</v>
      </c>
      <c r="D2866" s="6">
        <v>36.909999999999997</v>
      </c>
      <c r="E2866" s="6">
        <v>5</v>
      </c>
    </row>
    <row r="2867" spans="1:5" x14ac:dyDescent="0.25">
      <c r="B2867" s="6" t="s">
        <v>3311</v>
      </c>
    </row>
    <row r="2868" spans="1:5" x14ac:dyDescent="0.25">
      <c r="A2868" s="6">
        <v>100548688</v>
      </c>
      <c r="B2868" s="6" t="s">
        <v>2537</v>
      </c>
      <c r="C2868" s="6">
        <v>16</v>
      </c>
      <c r="D2868" s="6">
        <v>38.78</v>
      </c>
      <c r="E2868" s="6">
        <v>4</v>
      </c>
    </row>
    <row r="2869" spans="1:5" x14ac:dyDescent="0.25">
      <c r="A2869" s="6">
        <v>100548686</v>
      </c>
      <c r="B2869" s="6" t="s">
        <v>2538</v>
      </c>
      <c r="C2869" s="6">
        <v>16</v>
      </c>
      <c r="D2869" s="6">
        <v>38.78</v>
      </c>
      <c r="E2869" s="6">
        <v>4</v>
      </c>
    </row>
    <row r="2870" spans="1:5" x14ac:dyDescent="0.25">
      <c r="A2870" s="6">
        <v>100546867</v>
      </c>
      <c r="B2870" s="6" t="s">
        <v>2539</v>
      </c>
      <c r="C2870" s="6">
        <v>10</v>
      </c>
      <c r="D2870" s="6">
        <v>56.31</v>
      </c>
      <c r="E2870" s="6">
        <v>2</v>
      </c>
    </row>
    <row r="2871" spans="1:5" x14ac:dyDescent="0.25">
      <c r="A2871" s="6">
        <v>100548098</v>
      </c>
      <c r="B2871" s="6" t="s">
        <v>2540</v>
      </c>
      <c r="C2871" s="6">
        <v>16</v>
      </c>
      <c r="D2871" s="6">
        <v>35.25</v>
      </c>
      <c r="E2871" s="6">
        <v>4</v>
      </c>
    </row>
    <row r="2872" spans="1:5" x14ac:dyDescent="0.25">
      <c r="A2872" s="6">
        <v>100546871</v>
      </c>
      <c r="B2872" s="6" t="s">
        <v>2541</v>
      </c>
      <c r="C2872" s="6">
        <v>10</v>
      </c>
      <c r="D2872" s="6">
        <v>56.31</v>
      </c>
      <c r="E2872" s="6">
        <v>2</v>
      </c>
    </row>
    <row r="2873" spans="1:5" x14ac:dyDescent="0.25">
      <c r="A2873" s="6">
        <v>100548099</v>
      </c>
      <c r="B2873" s="6" t="s">
        <v>2542</v>
      </c>
      <c r="C2873" s="6">
        <v>16</v>
      </c>
      <c r="D2873" s="6">
        <v>35.25</v>
      </c>
      <c r="E2873" s="6">
        <v>4</v>
      </c>
    </row>
    <row r="2874" spans="1:5" x14ac:dyDescent="0.25">
      <c r="A2874" s="6">
        <v>100546872</v>
      </c>
      <c r="B2874" s="6" t="s">
        <v>2543</v>
      </c>
      <c r="C2874" s="6">
        <v>10</v>
      </c>
      <c r="D2874" s="6">
        <v>56.31</v>
      </c>
      <c r="E2874" s="6">
        <v>2</v>
      </c>
    </row>
    <row r="2875" spans="1:5" x14ac:dyDescent="0.25">
      <c r="A2875" s="6">
        <v>100548100</v>
      </c>
      <c r="B2875" s="6" t="s">
        <v>2544</v>
      </c>
      <c r="C2875" s="6">
        <v>16</v>
      </c>
      <c r="D2875" s="6">
        <v>35.25</v>
      </c>
      <c r="E2875" s="6">
        <v>4</v>
      </c>
    </row>
    <row r="2876" spans="1:5" x14ac:dyDescent="0.25">
      <c r="A2876" s="6">
        <v>100546874</v>
      </c>
      <c r="B2876" s="6" t="s">
        <v>2545</v>
      </c>
      <c r="C2876" s="6">
        <v>10</v>
      </c>
      <c r="D2876" s="6">
        <v>56.31</v>
      </c>
      <c r="E2876" s="6">
        <v>2</v>
      </c>
    </row>
    <row r="2877" spans="1:5" x14ac:dyDescent="0.25">
      <c r="A2877" s="6">
        <v>100546875</v>
      </c>
      <c r="B2877" s="6" t="s">
        <v>2546</v>
      </c>
      <c r="C2877" s="6">
        <v>6</v>
      </c>
      <c r="D2877" s="6">
        <v>66.48</v>
      </c>
      <c r="E2877" s="6">
        <v>2</v>
      </c>
    </row>
    <row r="2878" spans="1:5" x14ac:dyDescent="0.25">
      <c r="A2878" s="6">
        <v>100548103</v>
      </c>
      <c r="B2878" s="6" t="s">
        <v>2547</v>
      </c>
      <c r="C2878" s="6">
        <v>16</v>
      </c>
      <c r="D2878" s="6">
        <v>35.25</v>
      </c>
      <c r="E2878" s="6">
        <v>4</v>
      </c>
    </row>
    <row r="2879" spans="1:5" x14ac:dyDescent="0.25">
      <c r="A2879" s="6">
        <v>100547103</v>
      </c>
      <c r="B2879" s="6" t="s">
        <v>2548</v>
      </c>
      <c r="C2879" s="6">
        <v>10</v>
      </c>
      <c r="D2879" s="6">
        <v>56.31</v>
      </c>
      <c r="E2879" s="6">
        <v>2</v>
      </c>
    </row>
    <row r="2880" spans="1:5" x14ac:dyDescent="0.25">
      <c r="A2880" s="6">
        <v>100548104</v>
      </c>
      <c r="B2880" s="6" t="s">
        <v>2549</v>
      </c>
      <c r="C2880" s="6">
        <v>16</v>
      </c>
      <c r="D2880" s="6">
        <v>35.25</v>
      </c>
      <c r="E2880" s="6">
        <v>4</v>
      </c>
    </row>
    <row r="2881" spans="1:5" x14ac:dyDescent="0.25">
      <c r="A2881" s="6">
        <v>100547106</v>
      </c>
      <c r="B2881" s="6" t="s">
        <v>2550</v>
      </c>
      <c r="C2881" s="6">
        <v>10</v>
      </c>
      <c r="D2881" s="6">
        <v>56.31</v>
      </c>
      <c r="E2881" s="6">
        <v>2</v>
      </c>
    </row>
    <row r="2882" spans="1:5" x14ac:dyDescent="0.25">
      <c r="A2882" s="6">
        <v>100547624</v>
      </c>
      <c r="B2882" s="6" t="s">
        <v>2551</v>
      </c>
      <c r="C2882" s="6">
        <v>6</v>
      </c>
      <c r="D2882" s="6">
        <v>66.48</v>
      </c>
      <c r="E2882" s="6">
        <v>2</v>
      </c>
    </row>
    <row r="2883" spans="1:5" x14ac:dyDescent="0.25">
      <c r="A2883" s="6">
        <v>100548105</v>
      </c>
      <c r="B2883" s="6" t="s">
        <v>2552</v>
      </c>
      <c r="C2883" s="6">
        <v>16</v>
      </c>
      <c r="D2883" s="6">
        <v>35.25</v>
      </c>
      <c r="E2883" s="6">
        <v>4</v>
      </c>
    </row>
    <row r="2884" spans="1:5" x14ac:dyDescent="0.25">
      <c r="B2884" s="6" t="s">
        <v>4438</v>
      </c>
    </row>
    <row r="2885" spans="1:5" x14ac:dyDescent="0.25">
      <c r="A2885" s="6">
        <v>100546877</v>
      </c>
      <c r="B2885" s="6" t="s">
        <v>2553</v>
      </c>
      <c r="C2885" s="6">
        <v>10</v>
      </c>
      <c r="D2885" s="6">
        <v>44.13</v>
      </c>
      <c r="E2885" s="6">
        <v>2</v>
      </c>
    </row>
    <row r="2886" spans="1:5" x14ac:dyDescent="0.25">
      <c r="A2886" s="6">
        <v>100546878</v>
      </c>
      <c r="B2886" s="6" t="s">
        <v>2554</v>
      </c>
      <c r="C2886" s="6">
        <v>10</v>
      </c>
      <c r="D2886" s="6">
        <v>44.13</v>
      </c>
      <c r="E2886" s="6">
        <v>2</v>
      </c>
    </row>
    <row r="2887" spans="1:5" x14ac:dyDescent="0.25">
      <c r="B2887" s="6" t="s">
        <v>4439</v>
      </c>
    </row>
    <row r="2888" spans="1:5" x14ac:dyDescent="0.25">
      <c r="A2888" s="6">
        <v>47963</v>
      </c>
      <c r="B2888" s="6" t="s">
        <v>2555</v>
      </c>
      <c r="C2888" s="6">
        <v>12</v>
      </c>
      <c r="D2888" s="6">
        <v>42.97</v>
      </c>
      <c r="E2888" s="6">
        <v>4</v>
      </c>
    </row>
    <row r="2889" spans="1:5" x14ac:dyDescent="0.25">
      <c r="A2889" s="6">
        <v>1863</v>
      </c>
      <c r="B2889" s="6" t="s">
        <v>2556</v>
      </c>
      <c r="C2889" s="6">
        <v>24</v>
      </c>
      <c r="D2889" s="6">
        <v>31.75</v>
      </c>
      <c r="E2889" s="6">
        <v>4</v>
      </c>
    </row>
    <row r="2890" spans="1:5" x14ac:dyDescent="0.25">
      <c r="A2890" s="6">
        <v>18047</v>
      </c>
      <c r="B2890" s="6" t="s">
        <v>2557</v>
      </c>
      <c r="C2890" s="6">
        <v>24</v>
      </c>
      <c r="D2890" s="6">
        <v>41.18</v>
      </c>
      <c r="E2890" s="6">
        <v>4</v>
      </c>
    </row>
    <row r="2891" spans="1:5" x14ac:dyDescent="0.25">
      <c r="A2891" s="6">
        <v>47964</v>
      </c>
      <c r="B2891" s="6" t="s">
        <v>2558</v>
      </c>
      <c r="C2891" s="6">
        <v>12</v>
      </c>
      <c r="D2891" s="6">
        <v>42.97</v>
      </c>
      <c r="E2891" s="6">
        <v>4</v>
      </c>
    </row>
    <row r="2892" spans="1:5" x14ac:dyDescent="0.25">
      <c r="A2892" s="6">
        <v>47873</v>
      </c>
      <c r="B2892" s="6" t="s">
        <v>2559</v>
      </c>
      <c r="C2892" s="6">
        <v>12</v>
      </c>
      <c r="D2892" s="6">
        <v>47.05</v>
      </c>
      <c r="E2892" s="6">
        <v>4</v>
      </c>
    </row>
    <row r="2893" spans="1:5" x14ac:dyDescent="0.25">
      <c r="A2893" s="6">
        <v>47875</v>
      </c>
      <c r="B2893" s="6" t="s">
        <v>2560</v>
      </c>
      <c r="C2893" s="6">
        <v>12</v>
      </c>
      <c r="D2893" s="6">
        <v>47.05</v>
      </c>
      <c r="E2893" s="6">
        <v>4</v>
      </c>
    </row>
    <row r="2894" spans="1:5" x14ac:dyDescent="0.25">
      <c r="A2894" s="6">
        <v>47876</v>
      </c>
      <c r="B2894" s="6" t="s">
        <v>2561</v>
      </c>
      <c r="C2894" s="6">
        <v>12</v>
      </c>
      <c r="D2894" s="6">
        <v>41.18</v>
      </c>
      <c r="E2894" s="6">
        <v>4</v>
      </c>
    </row>
    <row r="2895" spans="1:5" x14ac:dyDescent="0.25">
      <c r="A2895" s="6">
        <v>19415</v>
      </c>
      <c r="B2895" s="6" t="s">
        <v>2562</v>
      </c>
      <c r="C2895" s="6">
        <v>24</v>
      </c>
      <c r="D2895" s="6">
        <v>41.18</v>
      </c>
      <c r="E2895" s="6">
        <v>4</v>
      </c>
    </row>
    <row r="2896" spans="1:5" x14ac:dyDescent="0.25">
      <c r="B2896" s="6" t="s">
        <v>4260</v>
      </c>
    </row>
    <row r="2897" spans="1:5" x14ac:dyDescent="0.25">
      <c r="A2897" s="6">
        <v>100505305</v>
      </c>
      <c r="B2897" s="6" t="s">
        <v>2563</v>
      </c>
      <c r="C2897" s="6">
        <v>28</v>
      </c>
      <c r="D2897" s="6">
        <v>48.01</v>
      </c>
      <c r="E2897" s="6">
        <v>4</v>
      </c>
    </row>
    <row r="2898" spans="1:5" x14ac:dyDescent="0.25">
      <c r="A2898" s="6">
        <v>100505292</v>
      </c>
      <c r="B2898" s="6" t="s">
        <v>2564</v>
      </c>
      <c r="C2898" s="6">
        <v>28</v>
      </c>
      <c r="D2898" s="6">
        <v>48.01</v>
      </c>
      <c r="E2898" s="6">
        <v>3</v>
      </c>
    </row>
    <row r="2899" spans="1:5" x14ac:dyDescent="0.25">
      <c r="A2899" s="6">
        <v>100505284</v>
      </c>
      <c r="B2899" s="6" t="s">
        <v>2565</v>
      </c>
      <c r="C2899" s="6">
        <v>28</v>
      </c>
      <c r="D2899" s="6">
        <v>48.01</v>
      </c>
      <c r="E2899" s="6">
        <v>4</v>
      </c>
    </row>
    <row r="2900" spans="1:5" x14ac:dyDescent="0.25">
      <c r="A2900" s="6">
        <v>7384</v>
      </c>
      <c r="B2900" s="6" t="s">
        <v>2566</v>
      </c>
      <c r="C2900" s="6">
        <v>28</v>
      </c>
      <c r="D2900" s="6">
        <v>71.94</v>
      </c>
      <c r="E2900" s="6">
        <v>2</v>
      </c>
    </row>
    <row r="2901" spans="1:5" x14ac:dyDescent="0.25">
      <c r="A2901" s="6">
        <v>40456</v>
      </c>
      <c r="B2901" s="6" t="s">
        <v>2567</v>
      </c>
      <c r="C2901" s="6">
        <v>28</v>
      </c>
      <c r="D2901" s="6">
        <v>62.14</v>
      </c>
      <c r="E2901" s="6">
        <v>7</v>
      </c>
    </row>
    <row r="2902" spans="1:5" x14ac:dyDescent="0.25">
      <c r="B2902" s="6" t="s">
        <v>2568</v>
      </c>
    </row>
    <row r="2903" spans="1:5" x14ac:dyDescent="0.25">
      <c r="A2903" s="6">
        <v>100550747</v>
      </c>
      <c r="B2903" s="6" t="s">
        <v>2569</v>
      </c>
      <c r="C2903" s="6">
        <v>12</v>
      </c>
      <c r="D2903" s="6">
        <v>92.17</v>
      </c>
      <c r="E2903" s="6">
        <v>1</v>
      </c>
    </row>
    <row r="2904" spans="1:5" x14ac:dyDescent="0.25">
      <c r="A2904" s="6">
        <v>100550755</v>
      </c>
      <c r="B2904" s="6" t="s">
        <v>2570</v>
      </c>
      <c r="C2904" s="6">
        <v>12</v>
      </c>
      <c r="D2904" s="6">
        <v>92.17</v>
      </c>
      <c r="E2904" s="6">
        <v>1</v>
      </c>
    </row>
    <row r="2905" spans="1:5" x14ac:dyDescent="0.25">
      <c r="B2905" s="6" t="s">
        <v>2571</v>
      </c>
    </row>
    <row r="2906" spans="1:5" x14ac:dyDescent="0.25">
      <c r="A2906" s="6">
        <v>100545128</v>
      </c>
      <c r="B2906" s="6" t="s">
        <v>2572</v>
      </c>
      <c r="C2906" s="6">
        <v>12</v>
      </c>
      <c r="D2906" s="6">
        <v>47.74</v>
      </c>
      <c r="E2906" s="6">
        <v>4</v>
      </c>
    </row>
    <row r="2907" spans="1:5" x14ac:dyDescent="0.25">
      <c r="A2907" s="6">
        <v>100543612</v>
      </c>
      <c r="B2907" s="6" t="s">
        <v>2573</v>
      </c>
      <c r="C2907" s="6">
        <v>12</v>
      </c>
      <c r="D2907" s="6">
        <v>48.96</v>
      </c>
      <c r="E2907" s="6">
        <v>6</v>
      </c>
    </row>
    <row r="2908" spans="1:5" x14ac:dyDescent="0.25">
      <c r="A2908" s="6">
        <v>100551529</v>
      </c>
      <c r="B2908" s="6" t="s">
        <v>2574</v>
      </c>
      <c r="C2908" s="6">
        <v>12</v>
      </c>
      <c r="D2908" s="6">
        <v>48.96</v>
      </c>
      <c r="E2908" s="6">
        <v>6</v>
      </c>
    </row>
    <row r="2909" spans="1:5" x14ac:dyDescent="0.25">
      <c r="B2909" s="6" t="s">
        <v>2575</v>
      </c>
    </row>
    <row r="2910" spans="1:5" x14ac:dyDescent="0.25">
      <c r="A2910" s="6">
        <v>90824</v>
      </c>
      <c r="B2910" s="6" t="s">
        <v>2576</v>
      </c>
      <c r="C2910" s="6">
        <v>16</v>
      </c>
      <c r="D2910" s="6">
        <v>70.05</v>
      </c>
      <c r="E2910" s="6">
        <v>4</v>
      </c>
    </row>
    <row r="2911" spans="1:5" x14ac:dyDescent="0.25">
      <c r="A2911" s="6">
        <v>28012</v>
      </c>
      <c r="B2911" s="6" t="s">
        <v>2577</v>
      </c>
      <c r="C2911" s="6">
        <v>16</v>
      </c>
      <c r="D2911" s="6">
        <v>70.05</v>
      </c>
      <c r="E2911" s="6">
        <v>4</v>
      </c>
    </row>
    <row r="2912" spans="1:5" x14ac:dyDescent="0.25">
      <c r="A2912" s="6">
        <v>972</v>
      </c>
      <c r="B2912" s="6" t="s">
        <v>2578</v>
      </c>
      <c r="C2912" s="6">
        <v>16</v>
      </c>
      <c r="D2912" s="6">
        <v>70.05</v>
      </c>
      <c r="E2912" s="6">
        <v>2</v>
      </c>
    </row>
    <row r="2913" spans="1:5" x14ac:dyDescent="0.25">
      <c r="A2913" s="6">
        <v>100556006</v>
      </c>
      <c r="B2913" s="6" t="s">
        <v>2579</v>
      </c>
      <c r="C2913" s="6">
        <v>14</v>
      </c>
      <c r="D2913" s="6">
        <v>70.75</v>
      </c>
      <c r="E2913" s="6">
        <v>7</v>
      </c>
    </row>
    <row r="2914" spans="1:5" x14ac:dyDescent="0.25">
      <c r="A2914" s="6">
        <v>974</v>
      </c>
      <c r="B2914" s="6" t="s">
        <v>2580</v>
      </c>
      <c r="C2914" s="6">
        <v>16</v>
      </c>
      <c r="D2914" s="6">
        <v>70.05</v>
      </c>
      <c r="E2914" s="6">
        <v>2</v>
      </c>
    </row>
    <row r="2915" spans="1:5" x14ac:dyDescent="0.25">
      <c r="A2915" s="6">
        <v>100550468</v>
      </c>
      <c r="B2915" s="6" t="s">
        <v>2581</v>
      </c>
      <c r="C2915" s="6">
        <v>16</v>
      </c>
      <c r="D2915" s="6">
        <v>70.05</v>
      </c>
      <c r="E2915" s="6">
        <v>8</v>
      </c>
    </row>
    <row r="2916" spans="1:5" x14ac:dyDescent="0.25">
      <c r="A2916" s="6">
        <v>100556014</v>
      </c>
      <c r="B2916" s="6" t="s">
        <v>2582</v>
      </c>
      <c r="C2916" s="6">
        <v>14</v>
      </c>
      <c r="D2916" s="6">
        <v>70.75</v>
      </c>
      <c r="E2916" s="6">
        <v>7</v>
      </c>
    </row>
    <row r="2917" spans="1:5" x14ac:dyDescent="0.25">
      <c r="A2917" s="6">
        <v>100498361</v>
      </c>
      <c r="B2917" s="6" t="s">
        <v>2583</v>
      </c>
      <c r="C2917" s="6">
        <v>14</v>
      </c>
      <c r="D2917" s="6">
        <v>70.75</v>
      </c>
      <c r="E2917" s="6">
        <v>7</v>
      </c>
    </row>
    <row r="2918" spans="1:5" x14ac:dyDescent="0.25">
      <c r="A2918" s="6">
        <v>100550467</v>
      </c>
      <c r="B2918" s="6" t="s">
        <v>2584</v>
      </c>
      <c r="C2918" s="6">
        <v>14</v>
      </c>
      <c r="D2918" s="6">
        <v>70.75</v>
      </c>
      <c r="E2918" s="6">
        <v>7</v>
      </c>
    </row>
    <row r="2919" spans="1:5" x14ac:dyDescent="0.25">
      <c r="B2919" s="6" t="s">
        <v>2585</v>
      </c>
    </row>
    <row r="2920" spans="1:5" x14ac:dyDescent="0.25">
      <c r="B2920" s="6" t="s">
        <v>4440</v>
      </c>
    </row>
    <row r="2921" spans="1:5" x14ac:dyDescent="0.25">
      <c r="A2921" s="6">
        <v>45476</v>
      </c>
      <c r="B2921" s="6" t="s">
        <v>2586</v>
      </c>
      <c r="C2921" s="6">
        <v>50</v>
      </c>
      <c r="D2921" s="6">
        <v>33.35</v>
      </c>
      <c r="E2921" s="6">
        <v>50</v>
      </c>
    </row>
    <row r="2922" spans="1:5" x14ac:dyDescent="0.25">
      <c r="B2922" s="6" t="s">
        <v>4441</v>
      </c>
    </row>
    <row r="2923" spans="1:5" x14ac:dyDescent="0.25">
      <c r="A2923" s="6">
        <v>6599</v>
      </c>
      <c r="B2923" s="6" t="s">
        <v>2587</v>
      </c>
      <c r="C2923" s="6">
        <v>8</v>
      </c>
      <c r="D2923" s="6">
        <v>55.81</v>
      </c>
      <c r="E2923" s="6">
        <v>8</v>
      </c>
    </row>
    <row r="2924" spans="1:5" x14ac:dyDescent="0.25">
      <c r="A2924" s="6">
        <v>37906</v>
      </c>
      <c r="B2924" s="6" t="s">
        <v>2588</v>
      </c>
      <c r="C2924" s="6">
        <v>5</v>
      </c>
      <c r="D2924" s="6">
        <v>230</v>
      </c>
      <c r="E2924" s="6">
        <v>1</v>
      </c>
    </row>
    <row r="2925" spans="1:5" x14ac:dyDescent="0.25">
      <c r="A2925" s="6">
        <v>2363</v>
      </c>
      <c r="B2925" s="6" t="s">
        <v>2589</v>
      </c>
      <c r="C2925" s="6">
        <v>8</v>
      </c>
      <c r="D2925" s="6">
        <v>25.5</v>
      </c>
      <c r="E2925" s="6">
        <v>8</v>
      </c>
    </row>
    <row r="2926" spans="1:5" x14ac:dyDescent="0.25">
      <c r="A2926" s="6">
        <f>37909</f>
        <v>37909</v>
      </c>
      <c r="B2926" s="6" t="s">
        <v>2590</v>
      </c>
      <c r="C2926" s="6">
        <v>4</v>
      </c>
      <c r="D2926" s="6">
        <v>49.8</v>
      </c>
      <c r="E2926" s="6">
        <v>4</v>
      </c>
    </row>
    <row r="2927" spans="1:5" x14ac:dyDescent="0.25">
      <c r="A2927" s="6">
        <f>5602</f>
        <v>5602</v>
      </c>
      <c r="B2927" s="6" t="s">
        <v>2591</v>
      </c>
      <c r="C2927" s="6">
        <v>3</v>
      </c>
      <c r="D2927" s="6">
        <v>74.400000000000006</v>
      </c>
      <c r="E2927" s="6">
        <v>3</v>
      </c>
    </row>
    <row r="2928" spans="1:5" x14ac:dyDescent="0.25">
      <c r="A2928" s="6">
        <f>26481</f>
        <v>26481</v>
      </c>
      <c r="B2928" s="6" t="s">
        <v>2592</v>
      </c>
      <c r="C2928" s="6">
        <v>10</v>
      </c>
      <c r="D2928" s="6">
        <v>115</v>
      </c>
      <c r="E2928" s="6">
        <v>1</v>
      </c>
    </row>
    <row r="2929" spans="1:5" x14ac:dyDescent="0.25">
      <c r="A2929" s="6">
        <v>4830</v>
      </c>
      <c r="B2929" s="6" t="s">
        <v>2593</v>
      </c>
      <c r="C2929" s="6">
        <v>50</v>
      </c>
      <c r="D2929" s="6">
        <v>21.4</v>
      </c>
      <c r="E2929" s="6">
        <v>50</v>
      </c>
    </row>
    <row r="2930" spans="1:5" x14ac:dyDescent="0.25">
      <c r="A2930" s="6">
        <v>58559</v>
      </c>
      <c r="B2930" s="6" t="s">
        <v>2594</v>
      </c>
      <c r="C2930" s="6">
        <v>50</v>
      </c>
      <c r="D2930" s="6">
        <v>20.2</v>
      </c>
      <c r="E2930" s="6">
        <v>50</v>
      </c>
    </row>
    <row r="2931" spans="1:5" x14ac:dyDescent="0.25">
      <c r="A2931" s="6">
        <v>2926</v>
      </c>
      <c r="B2931" s="6" t="s">
        <v>2595</v>
      </c>
      <c r="C2931" s="6">
        <v>50</v>
      </c>
      <c r="D2931" s="6">
        <v>18.899999999999999</v>
      </c>
      <c r="E2931" s="6">
        <v>50</v>
      </c>
    </row>
    <row r="2932" spans="1:5" x14ac:dyDescent="0.25">
      <c r="A2932" s="6">
        <v>16006</v>
      </c>
      <c r="B2932" s="6" t="s">
        <v>2596</v>
      </c>
      <c r="C2932" s="6">
        <v>8</v>
      </c>
      <c r="D2932" s="6">
        <v>24.4</v>
      </c>
      <c r="E2932" s="6">
        <v>4</v>
      </c>
    </row>
    <row r="2933" spans="1:5" x14ac:dyDescent="0.25">
      <c r="B2933" s="6" t="s">
        <v>4442</v>
      </c>
    </row>
    <row r="2934" spans="1:5" x14ac:dyDescent="0.25">
      <c r="A2934" s="6">
        <v>5758</v>
      </c>
      <c r="B2934" s="6" t="s">
        <v>2597</v>
      </c>
      <c r="C2934" s="6">
        <v>50</v>
      </c>
      <c r="D2934" s="6">
        <v>19.37</v>
      </c>
      <c r="E2934" s="6">
        <v>50</v>
      </c>
    </row>
    <row r="2935" spans="1:5" x14ac:dyDescent="0.25">
      <c r="A2935" s="6">
        <v>5759</v>
      </c>
      <c r="B2935" s="6" t="s">
        <v>2598</v>
      </c>
      <c r="C2935" s="6">
        <v>50</v>
      </c>
      <c r="D2935" s="6">
        <v>18.850000000000001</v>
      </c>
      <c r="E2935" s="6">
        <v>50</v>
      </c>
    </row>
    <row r="2936" spans="1:5" x14ac:dyDescent="0.25">
      <c r="B2936" s="6" t="s">
        <v>4443</v>
      </c>
    </row>
    <row r="2937" spans="1:5" x14ac:dyDescent="0.25">
      <c r="A2937" s="6">
        <v>45078</v>
      </c>
      <c r="B2937" s="6" t="s">
        <v>2599</v>
      </c>
      <c r="C2937" s="6">
        <v>10</v>
      </c>
      <c r="D2937" s="6">
        <v>35.79</v>
      </c>
      <c r="E2937" s="6">
        <v>5</v>
      </c>
    </row>
    <row r="2938" spans="1:5" x14ac:dyDescent="0.25">
      <c r="A2938" s="6">
        <v>100496621</v>
      </c>
      <c r="B2938" s="6" t="s">
        <v>2600</v>
      </c>
      <c r="C2938" s="6">
        <v>6</v>
      </c>
      <c r="D2938" s="6">
        <v>49.72</v>
      </c>
      <c r="E2938" s="6">
        <v>6</v>
      </c>
    </row>
    <row r="2939" spans="1:5" x14ac:dyDescent="0.25">
      <c r="A2939" s="6">
        <v>100564680</v>
      </c>
      <c r="B2939" s="6" t="s">
        <v>2601</v>
      </c>
      <c r="C2939" s="6">
        <v>12</v>
      </c>
      <c r="D2939" s="6">
        <v>57.2</v>
      </c>
      <c r="E2939" s="6">
        <v>6</v>
      </c>
    </row>
    <row r="2940" spans="1:5" x14ac:dyDescent="0.25">
      <c r="A2940" s="6">
        <v>100564698</v>
      </c>
      <c r="B2940" s="6" t="s">
        <v>2602</v>
      </c>
      <c r="C2940" s="6">
        <v>12</v>
      </c>
      <c r="D2940" s="6">
        <v>57.2</v>
      </c>
      <c r="E2940" s="6">
        <v>6</v>
      </c>
    </row>
    <row r="2941" spans="1:5" x14ac:dyDescent="0.25">
      <c r="A2941" s="6">
        <v>100550425</v>
      </c>
      <c r="B2941" s="6" t="s">
        <v>2603</v>
      </c>
      <c r="C2941" s="6">
        <v>5</v>
      </c>
      <c r="D2941" s="6">
        <v>247.5</v>
      </c>
      <c r="E2941" s="6">
        <v>5</v>
      </c>
    </row>
    <row r="2942" spans="1:5" x14ac:dyDescent="0.25">
      <c r="B2942" s="6" t="s">
        <v>4444</v>
      </c>
    </row>
    <row r="2943" spans="1:5" x14ac:dyDescent="0.25">
      <c r="A2943" s="6">
        <v>51686</v>
      </c>
      <c r="B2943" s="6" t="s">
        <v>2604</v>
      </c>
      <c r="C2943" s="6">
        <v>40</v>
      </c>
      <c r="D2943" s="6">
        <v>8.74</v>
      </c>
      <c r="E2943" s="6">
        <v>40</v>
      </c>
    </row>
    <row r="2944" spans="1:5" x14ac:dyDescent="0.25">
      <c r="A2944" s="6">
        <v>100441081</v>
      </c>
      <c r="B2944" s="6" t="s">
        <v>2605</v>
      </c>
      <c r="C2944" s="6">
        <v>15</v>
      </c>
      <c r="D2944" s="6">
        <v>44.8</v>
      </c>
      <c r="E2944" s="6">
        <v>5</v>
      </c>
    </row>
    <row r="2945" spans="1:5" x14ac:dyDescent="0.25">
      <c r="B2945" s="6" t="s">
        <v>2606</v>
      </c>
    </row>
    <row r="2946" spans="1:5" x14ac:dyDescent="0.25">
      <c r="A2946" s="6">
        <v>1820</v>
      </c>
      <c r="B2946" s="6" t="s">
        <v>2607</v>
      </c>
      <c r="C2946" s="6">
        <v>50</v>
      </c>
      <c r="D2946" s="6">
        <v>29.9</v>
      </c>
      <c r="E2946" s="6">
        <v>50</v>
      </c>
    </row>
    <row r="2947" spans="1:5" x14ac:dyDescent="0.25">
      <c r="B2947" s="6" t="s">
        <v>4445</v>
      </c>
    </row>
    <row r="2948" spans="1:5" x14ac:dyDescent="0.25">
      <c r="A2948" s="6">
        <v>3457</v>
      </c>
      <c r="B2948" s="6" t="s">
        <v>2607</v>
      </c>
      <c r="C2948" s="6">
        <v>50</v>
      </c>
      <c r="D2948" s="6">
        <v>44</v>
      </c>
      <c r="E2948" s="6">
        <v>50</v>
      </c>
    </row>
    <row r="2949" spans="1:5" x14ac:dyDescent="0.25">
      <c r="B2949" s="6" t="s">
        <v>1263</v>
      </c>
    </row>
    <row r="2950" spans="1:5" x14ac:dyDescent="0.25">
      <c r="A2950" s="6">
        <f>8946</f>
        <v>8946</v>
      </c>
      <c r="B2950" s="6" t="s">
        <v>2608</v>
      </c>
      <c r="C2950" s="6">
        <v>12</v>
      </c>
      <c r="D2950" s="6">
        <v>28.28</v>
      </c>
      <c r="E2950" s="6">
        <v>12</v>
      </c>
    </row>
    <row r="2951" spans="1:5" x14ac:dyDescent="0.25">
      <c r="A2951" s="6">
        <f>37925</f>
        <v>37925</v>
      </c>
      <c r="B2951" s="6" t="s">
        <v>2609</v>
      </c>
      <c r="C2951" s="6">
        <v>1</v>
      </c>
      <c r="D2951" s="6">
        <v>280.72000000000003</v>
      </c>
      <c r="E2951" s="6">
        <v>1</v>
      </c>
    </row>
    <row r="2952" spans="1:5" x14ac:dyDescent="0.25">
      <c r="A2952" s="6">
        <f>11774</f>
        <v>11774</v>
      </c>
      <c r="B2952" s="6" t="s">
        <v>2610</v>
      </c>
      <c r="C2952" s="6">
        <v>1</v>
      </c>
      <c r="D2952" s="6">
        <v>187.83</v>
      </c>
      <c r="E2952" s="6">
        <v>1</v>
      </c>
    </row>
    <row r="2953" spans="1:5" x14ac:dyDescent="0.25">
      <c r="A2953" s="6">
        <f>19937</f>
        <v>19937</v>
      </c>
      <c r="B2953" s="6" t="s">
        <v>2611</v>
      </c>
      <c r="C2953" s="6">
        <v>15</v>
      </c>
      <c r="D2953" s="6">
        <v>28.28</v>
      </c>
      <c r="E2953" s="6">
        <v>15</v>
      </c>
    </row>
    <row r="2954" spans="1:5" x14ac:dyDescent="0.25">
      <c r="A2954" s="6">
        <v>17512</v>
      </c>
      <c r="B2954" s="6" t="s">
        <v>2612</v>
      </c>
      <c r="C2954" s="6">
        <v>36</v>
      </c>
      <c r="D2954" s="6">
        <v>17.399999999999999</v>
      </c>
      <c r="E2954" s="6">
        <v>1</v>
      </c>
    </row>
    <row r="2955" spans="1:5" x14ac:dyDescent="0.25">
      <c r="A2955" s="6">
        <v>17515</v>
      </c>
      <c r="B2955" s="6" t="s">
        <v>2613</v>
      </c>
      <c r="C2955" s="6">
        <v>16</v>
      </c>
      <c r="D2955" s="6">
        <v>36.56</v>
      </c>
      <c r="E2955" s="6">
        <v>4</v>
      </c>
    </row>
    <row r="2956" spans="1:5" x14ac:dyDescent="0.25">
      <c r="B2956" s="6" t="s">
        <v>2614</v>
      </c>
    </row>
    <row r="2957" spans="1:5" x14ac:dyDescent="0.25">
      <c r="B2957" s="6" t="s">
        <v>4322</v>
      </c>
    </row>
    <row r="2958" spans="1:5" x14ac:dyDescent="0.25">
      <c r="A2958" s="6">
        <v>100564989</v>
      </c>
      <c r="B2958" s="6" t="s">
        <v>2615</v>
      </c>
      <c r="C2958" s="6">
        <v>18</v>
      </c>
      <c r="D2958" s="6">
        <v>15.16</v>
      </c>
      <c r="E2958" s="6">
        <v>18</v>
      </c>
    </row>
    <row r="2959" spans="1:5" x14ac:dyDescent="0.25">
      <c r="A2959" s="6">
        <v>100564971</v>
      </c>
      <c r="B2959" s="6" t="s">
        <v>2616</v>
      </c>
      <c r="C2959" s="6">
        <v>18</v>
      </c>
      <c r="D2959" s="6">
        <v>17.88</v>
      </c>
      <c r="E2959" s="6">
        <v>18</v>
      </c>
    </row>
    <row r="2960" spans="1:5" x14ac:dyDescent="0.25">
      <c r="B2960" s="6" t="s">
        <v>4446</v>
      </c>
    </row>
    <row r="2961" spans="1:5" x14ac:dyDescent="0.25">
      <c r="A2961" s="6">
        <v>100544203</v>
      </c>
      <c r="B2961" s="6" t="s">
        <v>2617</v>
      </c>
      <c r="C2961" s="6">
        <v>12</v>
      </c>
      <c r="D2961" s="6">
        <v>48.9</v>
      </c>
      <c r="E2961" s="6">
        <v>4</v>
      </c>
    </row>
    <row r="2962" spans="1:5" x14ac:dyDescent="0.25">
      <c r="A2962" s="6">
        <v>100538748</v>
      </c>
      <c r="B2962" s="6" t="s">
        <v>2618</v>
      </c>
      <c r="C2962" s="6">
        <v>12</v>
      </c>
      <c r="D2962" s="6">
        <v>70.02</v>
      </c>
      <c r="E2962" s="6">
        <v>1</v>
      </c>
    </row>
    <row r="2963" spans="1:5" x14ac:dyDescent="0.25">
      <c r="B2963" s="6" t="s">
        <v>4327</v>
      </c>
    </row>
    <row r="2964" spans="1:5" x14ac:dyDescent="0.25">
      <c r="A2964" s="6">
        <v>100525699</v>
      </c>
      <c r="B2964" s="6" t="s">
        <v>2619</v>
      </c>
      <c r="C2964" s="6">
        <v>30</v>
      </c>
      <c r="D2964" s="6">
        <v>13.6</v>
      </c>
      <c r="E2964" s="6">
        <v>30</v>
      </c>
    </row>
    <row r="2965" spans="1:5" x14ac:dyDescent="0.25">
      <c r="A2965" s="6">
        <v>100543949</v>
      </c>
      <c r="B2965" s="6" t="s">
        <v>2620</v>
      </c>
      <c r="C2965" s="6">
        <v>24</v>
      </c>
      <c r="D2965" s="6">
        <v>41.52</v>
      </c>
      <c r="E2965" s="6">
        <v>24</v>
      </c>
    </row>
    <row r="2966" spans="1:5" x14ac:dyDescent="0.25">
      <c r="A2966" s="6">
        <v>100544227</v>
      </c>
      <c r="B2966" s="6" t="s">
        <v>2621</v>
      </c>
      <c r="C2966" s="6">
        <v>24</v>
      </c>
      <c r="D2966" s="6">
        <v>41.52</v>
      </c>
      <c r="E2966" s="6">
        <v>24</v>
      </c>
    </row>
    <row r="2967" spans="1:5" x14ac:dyDescent="0.25">
      <c r="A2967" s="6">
        <v>100525701</v>
      </c>
      <c r="B2967" s="6" t="s">
        <v>2622</v>
      </c>
      <c r="C2967" s="6">
        <v>30</v>
      </c>
      <c r="D2967" s="6">
        <v>13.6</v>
      </c>
      <c r="E2967" s="6">
        <v>30</v>
      </c>
    </row>
    <row r="2968" spans="1:5" x14ac:dyDescent="0.25">
      <c r="A2968" s="6">
        <v>100548187</v>
      </c>
      <c r="B2968" s="6" t="s">
        <v>2623</v>
      </c>
      <c r="C2968" s="6">
        <v>30</v>
      </c>
      <c r="D2968" s="6">
        <v>27.6</v>
      </c>
      <c r="E2968" s="6">
        <v>30</v>
      </c>
    </row>
    <row r="2969" spans="1:5" x14ac:dyDescent="0.25">
      <c r="A2969" s="6">
        <v>100548189</v>
      </c>
      <c r="B2969" s="6" t="s">
        <v>2624</v>
      </c>
      <c r="C2969" s="6">
        <v>30</v>
      </c>
      <c r="D2969" s="6">
        <v>27.6</v>
      </c>
      <c r="E2969" s="6">
        <v>30</v>
      </c>
    </row>
    <row r="2970" spans="1:5" x14ac:dyDescent="0.25">
      <c r="A2970" s="6">
        <v>83891</v>
      </c>
      <c r="B2970" s="6" t="s">
        <v>2625</v>
      </c>
      <c r="C2970" s="6">
        <v>12</v>
      </c>
      <c r="D2970" s="6">
        <v>97.07</v>
      </c>
      <c r="E2970" s="6">
        <v>12</v>
      </c>
    </row>
    <row r="2971" spans="1:5" x14ac:dyDescent="0.25">
      <c r="A2971" s="6">
        <v>100548190</v>
      </c>
      <c r="B2971" s="6" t="s">
        <v>2626</v>
      </c>
      <c r="C2971" s="6">
        <v>20</v>
      </c>
      <c r="D2971" s="6">
        <v>46.3</v>
      </c>
      <c r="E2971" s="6">
        <v>20</v>
      </c>
    </row>
    <row r="2972" spans="1:5" x14ac:dyDescent="0.25">
      <c r="A2972" s="6">
        <v>100544000</v>
      </c>
      <c r="B2972" s="6" t="s">
        <v>2627</v>
      </c>
      <c r="C2972" s="6">
        <v>20</v>
      </c>
      <c r="D2972" s="6">
        <v>46.3</v>
      </c>
      <c r="E2972" s="6">
        <v>20</v>
      </c>
    </row>
    <row r="2973" spans="1:5" x14ac:dyDescent="0.25">
      <c r="A2973" s="6">
        <v>100544865</v>
      </c>
      <c r="B2973" s="6" t="s">
        <v>2628</v>
      </c>
      <c r="C2973" s="6">
        <v>9</v>
      </c>
      <c r="D2973" s="6">
        <v>45.34</v>
      </c>
      <c r="E2973" s="6">
        <v>9</v>
      </c>
    </row>
    <row r="2974" spans="1:5" x14ac:dyDescent="0.25">
      <c r="A2974" s="6">
        <v>100069064</v>
      </c>
      <c r="B2974" s="6" t="s">
        <v>2629</v>
      </c>
      <c r="C2974" s="6">
        <v>10</v>
      </c>
      <c r="D2974" s="6">
        <v>29.83</v>
      </c>
      <c r="E2974" s="6">
        <v>10</v>
      </c>
    </row>
    <row r="2975" spans="1:5" x14ac:dyDescent="0.25">
      <c r="A2975" s="6">
        <v>100069101</v>
      </c>
      <c r="B2975" s="6" t="s">
        <v>2630</v>
      </c>
      <c r="C2975" s="6">
        <v>10</v>
      </c>
      <c r="D2975" s="6">
        <v>29.83</v>
      </c>
      <c r="E2975" s="6">
        <v>10</v>
      </c>
    </row>
    <row r="2976" spans="1:5" x14ac:dyDescent="0.25">
      <c r="A2976" s="6">
        <v>100052019</v>
      </c>
      <c r="B2976" s="6" t="s">
        <v>2631</v>
      </c>
      <c r="C2976" s="6">
        <v>16</v>
      </c>
      <c r="D2976" s="6">
        <v>149.6</v>
      </c>
      <c r="E2976" s="6">
        <v>4</v>
      </c>
    </row>
    <row r="2977" spans="1:5" x14ac:dyDescent="0.25">
      <c r="A2977" s="6">
        <v>83900</v>
      </c>
      <c r="B2977" s="6" t="s">
        <v>2632</v>
      </c>
      <c r="C2977" s="6">
        <v>20</v>
      </c>
      <c r="D2977" s="6">
        <v>86.8</v>
      </c>
      <c r="E2977" s="6">
        <v>5</v>
      </c>
    </row>
    <row r="2978" spans="1:5" x14ac:dyDescent="0.25">
      <c r="A2978" s="6">
        <v>65367</v>
      </c>
      <c r="B2978" s="6" t="s">
        <v>2633</v>
      </c>
      <c r="C2978" s="6">
        <v>20</v>
      </c>
      <c r="D2978" s="6">
        <v>84.77</v>
      </c>
      <c r="E2978" s="6">
        <v>5</v>
      </c>
    </row>
    <row r="2979" spans="1:5" x14ac:dyDescent="0.25">
      <c r="A2979" s="6">
        <v>100410154</v>
      </c>
      <c r="B2979" s="6" t="s">
        <v>2634</v>
      </c>
      <c r="C2979" s="6">
        <v>14</v>
      </c>
      <c r="D2979" s="6">
        <v>108.06</v>
      </c>
      <c r="E2979" s="6">
        <v>7</v>
      </c>
    </row>
    <row r="2980" spans="1:5" x14ac:dyDescent="0.25">
      <c r="A2980" s="6">
        <v>66079</v>
      </c>
      <c r="B2980" s="6" t="s">
        <v>2635</v>
      </c>
      <c r="C2980" s="6">
        <v>18</v>
      </c>
      <c r="D2980" s="6">
        <v>101.95</v>
      </c>
      <c r="E2980" s="6">
        <v>9</v>
      </c>
    </row>
    <row r="2981" spans="1:5" x14ac:dyDescent="0.25">
      <c r="A2981" s="6">
        <v>79073</v>
      </c>
      <c r="B2981" s="6" t="s">
        <v>2636</v>
      </c>
      <c r="C2981" s="6">
        <v>18</v>
      </c>
      <c r="D2981" s="6">
        <v>92.18</v>
      </c>
      <c r="E2981" s="6">
        <v>9</v>
      </c>
    </row>
    <row r="2982" spans="1:5" x14ac:dyDescent="0.25">
      <c r="A2982" s="6">
        <v>100052043</v>
      </c>
      <c r="B2982" s="6" t="s">
        <v>2637</v>
      </c>
      <c r="C2982" s="6">
        <v>40</v>
      </c>
      <c r="D2982" s="6">
        <v>58.68</v>
      </c>
      <c r="E2982" s="6">
        <v>5</v>
      </c>
    </row>
    <row r="2983" spans="1:5" x14ac:dyDescent="0.25">
      <c r="A2983" s="6">
        <v>100439740</v>
      </c>
      <c r="B2983" s="6" t="s">
        <v>2638</v>
      </c>
      <c r="C2983" s="6">
        <v>18</v>
      </c>
      <c r="D2983" s="6">
        <v>49.49</v>
      </c>
      <c r="E2983" s="6">
        <v>4</v>
      </c>
    </row>
    <row r="2984" spans="1:5" x14ac:dyDescent="0.25">
      <c r="A2984" s="6">
        <v>100410189</v>
      </c>
      <c r="B2984" s="6" t="s">
        <v>2639</v>
      </c>
      <c r="C2984" s="6">
        <v>10</v>
      </c>
      <c r="D2984" s="6">
        <v>97.39</v>
      </c>
      <c r="E2984" s="6">
        <v>5</v>
      </c>
    </row>
    <row r="2985" spans="1:5" x14ac:dyDescent="0.25">
      <c r="A2985" s="6">
        <v>67604</v>
      </c>
      <c r="B2985" s="6" t="s">
        <v>2640</v>
      </c>
      <c r="C2985" s="6">
        <v>30</v>
      </c>
      <c r="D2985" s="6">
        <v>105.07</v>
      </c>
      <c r="E2985" s="6">
        <v>5</v>
      </c>
    </row>
    <row r="2986" spans="1:5" x14ac:dyDescent="0.25">
      <c r="A2986" s="6">
        <v>131941</v>
      </c>
      <c r="B2986" s="6" t="s">
        <v>2641</v>
      </c>
      <c r="C2986" s="6">
        <v>15</v>
      </c>
      <c r="D2986" s="6">
        <v>85.26</v>
      </c>
      <c r="E2986" s="6">
        <v>5</v>
      </c>
    </row>
    <row r="2987" spans="1:5" x14ac:dyDescent="0.25">
      <c r="A2987" s="6">
        <v>100547040</v>
      </c>
      <c r="B2987" s="6" t="s">
        <v>2642</v>
      </c>
      <c r="C2987" s="6">
        <v>15</v>
      </c>
      <c r="D2987" s="6">
        <v>82.27</v>
      </c>
      <c r="E2987" s="6">
        <v>5</v>
      </c>
    </row>
    <row r="2988" spans="1:5" x14ac:dyDescent="0.25">
      <c r="A2988" s="6">
        <v>91205</v>
      </c>
      <c r="B2988" s="6" t="s">
        <v>2643</v>
      </c>
      <c r="C2988" s="6">
        <v>10</v>
      </c>
      <c r="D2988" s="6">
        <v>66.959999999999994</v>
      </c>
      <c r="E2988" s="6">
        <v>10</v>
      </c>
    </row>
    <row r="2989" spans="1:5" x14ac:dyDescent="0.25">
      <c r="A2989" s="6">
        <v>100543961</v>
      </c>
      <c r="B2989" s="6" t="s">
        <v>2644</v>
      </c>
      <c r="C2989" s="6">
        <v>20</v>
      </c>
      <c r="D2989" s="6">
        <v>27.6</v>
      </c>
      <c r="E2989" s="6">
        <v>5</v>
      </c>
    </row>
    <row r="2990" spans="1:5" x14ac:dyDescent="0.25">
      <c r="A2990" s="6">
        <v>117905</v>
      </c>
      <c r="B2990" s="6" t="s">
        <v>2645</v>
      </c>
      <c r="C2990" s="6">
        <v>24</v>
      </c>
      <c r="D2990" s="6">
        <v>46.96</v>
      </c>
      <c r="E2990" s="6">
        <v>4</v>
      </c>
    </row>
    <row r="2991" spans="1:5" x14ac:dyDescent="0.25">
      <c r="A2991" s="6">
        <v>83909</v>
      </c>
      <c r="B2991" s="6" t="s">
        <v>2646</v>
      </c>
      <c r="C2991" s="6">
        <v>30</v>
      </c>
      <c r="D2991" s="6">
        <v>34.869999999999997</v>
      </c>
      <c r="E2991" s="6">
        <v>5</v>
      </c>
    </row>
    <row r="2992" spans="1:5" x14ac:dyDescent="0.25">
      <c r="A2992" s="6">
        <v>85575</v>
      </c>
      <c r="B2992" s="6" t="s">
        <v>2647</v>
      </c>
      <c r="C2992" s="6">
        <v>24</v>
      </c>
      <c r="D2992" s="6">
        <v>38.06</v>
      </c>
      <c r="E2992" s="6">
        <v>4</v>
      </c>
    </row>
    <row r="2993" spans="1:5" x14ac:dyDescent="0.25">
      <c r="A2993" s="6">
        <v>100543965</v>
      </c>
      <c r="B2993" s="6" t="s">
        <v>2648</v>
      </c>
      <c r="C2993" s="6">
        <v>12</v>
      </c>
      <c r="D2993" s="6">
        <v>60.86</v>
      </c>
      <c r="E2993" s="6">
        <v>12</v>
      </c>
    </row>
    <row r="2994" spans="1:5" x14ac:dyDescent="0.25">
      <c r="A2994" s="6">
        <v>100384419</v>
      </c>
      <c r="B2994" s="6" t="s">
        <v>2649</v>
      </c>
      <c r="C2994" s="6">
        <v>16</v>
      </c>
      <c r="D2994" s="6">
        <v>94.08</v>
      </c>
      <c r="E2994" s="6">
        <v>4</v>
      </c>
    </row>
    <row r="2995" spans="1:5" x14ac:dyDescent="0.25">
      <c r="A2995" s="6">
        <v>100069144</v>
      </c>
      <c r="B2995" s="6" t="s">
        <v>2650</v>
      </c>
      <c r="C2995" s="6">
        <v>15</v>
      </c>
      <c r="D2995" s="6">
        <v>30.07</v>
      </c>
      <c r="E2995" s="6">
        <v>15</v>
      </c>
    </row>
    <row r="2996" spans="1:5" x14ac:dyDescent="0.25">
      <c r="A2996" s="6">
        <v>83894</v>
      </c>
      <c r="B2996" s="6" t="s">
        <v>2651</v>
      </c>
      <c r="C2996" s="6">
        <v>18</v>
      </c>
      <c r="D2996" s="6">
        <v>139.26</v>
      </c>
      <c r="E2996" s="6">
        <v>3</v>
      </c>
    </row>
    <row r="2997" spans="1:5" x14ac:dyDescent="0.25">
      <c r="A2997" s="6">
        <v>100548533</v>
      </c>
      <c r="B2997" s="6" t="s">
        <v>2652</v>
      </c>
      <c r="C2997" s="6">
        <v>12</v>
      </c>
      <c r="D2997" s="6">
        <v>69.48</v>
      </c>
      <c r="E2997" s="6">
        <v>12</v>
      </c>
    </row>
    <row r="2998" spans="1:5" x14ac:dyDescent="0.25">
      <c r="A2998" s="6">
        <v>83934</v>
      </c>
      <c r="B2998" s="6" t="s">
        <v>2653</v>
      </c>
      <c r="C2998" s="6">
        <v>25</v>
      </c>
      <c r="D2998" s="6">
        <v>123.9</v>
      </c>
      <c r="E2998" s="6">
        <v>5</v>
      </c>
    </row>
    <row r="2999" spans="1:5" x14ac:dyDescent="0.25">
      <c r="A2999" s="6">
        <v>100384427</v>
      </c>
      <c r="B2999" s="6" t="s">
        <v>2654</v>
      </c>
      <c r="C2999" s="6">
        <v>15</v>
      </c>
      <c r="D2999" s="6">
        <v>270.49</v>
      </c>
      <c r="E2999" s="6">
        <v>15</v>
      </c>
    </row>
    <row r="3000" spans="1:5" x14ac:dyDescent="0.25">
      <c r="A3000" s="6">
        <v>85383</v>
      </c>
      <c r="B3000" s="6" t="s">
        <v>2655</v>
      </c>
      <c r="C3000" s="6">
        <v>10</v>
      </c>
      <c r="D3000" s="6">
        <v>53.09</v>
      </c>
      <c r="E3000" s="6">
        <v>10</v>
      </c>
    </row>
    <row r="3001" spans="1:5" x14ac:dyDescent="0.25">
      <c r="A3001" s="6">
        <v>85384</v>
      </c>
      <c r="B3001" s="6" t="s">
        <v>2656</v>
      </c>
      <c r="C3001" s="6">
        <v>10</v>
      </c>
      <c r="D3001" s="6">
        <v>55.99</v>
      </c>
      <c r="E3001" s="6">
        <v>10</v>
      </c>
    </row>
    <row r="3002" spans="1:5" x14ac:dyDescent="0.25">
      <c r="B3002" s="6" t="s">
        <v>2657</v>
      </c>
    </row>
    <row r="3003" spans="1:5" x14ac:dyDescent="0.25">
      <c r="A3003" s="6">
        <v>25465</v>
      </c>
      <c r="B3003" s="6" t="s">
        <v>2658</v>
      </c>
      <c r="C3003" s="6">
        <v>144</v>
      </c>
      <c r="D3003" s="6">
        <v>19.63</v>
      </c>
      <c r="E3003" s="6">
        <v>24</v>
      </c>
    </row>
    <row r="3004" spans="1:5" x14ac:dyDescent="0.25">
      <c r="A3004" s="6">
        <v>25469</v>
      </c>
      <c r="B3004" s="6" t="s">
        <v>2659</v>
      </c>
      <c r="C3004" s="6">
        <v>144</v>
      </c>
      <c r="D3004" s="6">
        <v>19.63</v>
      </c>
      <c r="E3004" s="6">
        <v>24</v>
      </c>
    </row>
    <row r="3005" spans="1:5" x14ac:dyDescent="0.25">
      <c r="A3005" s="6">
        <v>100546331</v>
      </c>
      <c r="B3005" s="6" t="s">
        <v>2660</v>
      </c>
      <c r="C3005" s="6">
        <v>18</v>
      </c>
      <c r="D3005" s="6">
        <v>17.09</v>
      </c>
      <c r="E3005" s="6">
        <v>18</v>
      </c>
    </row>
    <row r="3006" spans="1:5" x14ac:dyDescent="0.25">
      <c r="A3006" s="6">
        <v>100546332</v>
      </c>
      <c r="B3006" s="6" t="s">
        <v>2661</v>
      </c>
      <c r="C3006" s="6">
        <v>18</v>
      </c>
      <c r="D3006" s="6">
        <v>17.09</v>
      </c>
      <c r="E3006" s="6">
        <v>18</v>
      </c>
    </row>
    <row r="3007" spans="1:5" x14ac:dyDescent="0.25">
      <c r="A3007" s="6">
        <v>100547005</v>
      </c>
      <c r="B3007" s="6" t="s">
        <v>2662</v>
      </c>
      <c r="C3007" s="6">
        <v>36</v>
      </c>
      <c r="D3007" s="6">
        <v>17.809999999999999</v>
      </c>
      <c r="E3007" s="6">
        <v>36</v>
      </c>
    </row>
    <row r="3008" spans="1:5" x14ac:dyDescent="0.25">
      <c r="A3008" s="6">
        <v>100547004</v>
      </c>
      <c r="B3008" s="6" t="s">
        <v>2663</v>
      </c>
      <c r="C3008" s="6">
        <v>36</v>
      </c>
      <c r="D3008" s="6">
        <v>17.809999999999999</v>
      </c>
      <c r="E3008" s="6">
        <v>36</v>
      </c>
    </row>
    <row r="3009" spans="1:5" x14ac:dyDescent="0.25">
      <c r="A3009" s="6">
        <v>100544916</v>
      </c>
      <c r="B3009" s="6" t="s">
        <v>2664</v>
      </c>
      <c r="C3009" s="6">
        <v>24</v>
      </c>
      <c r="D3009" s="6">
        <v>51.38</v>
      </c>
      <c r="E3009" s="6">
        <v>24</v>
      </c>
    </row>
    <row r="3010" spans="1:5" x14ac:dyDescent="0.25">
      <c r="A3010" s="6">
        <v>100544917</v>
      </c>
      <c r="B3010" s="6" t="s">
        <v>2665</v>
      </c>
      <c r="C3010" s="6">
        <v>24</v>
      </c>
      <c r="D3010" s="6">
        <v>51.38</v>
      </c>
      <c r="E3010" s="6">
        <v>24</v>
      </c>
    </row>
    <row r="3011" spans="1:5" x14ac:dyDescent="0.25">
      <c r="A3011" s="6">
        <v>100547006</v>
      </c>
      <c r="B3011" s="6" t="s">
        <v>2666</v>
      </c>
      <c r="C3011" s="6">
        <v>52</v>
      </c>
      <c r="D3011" s="6">
        <v>19.14</v>
      </c>
      <c r="E3011" s="6">
        <v>52</v>
      </c>
    </row>
    <row r="3012" spans="1:5" x14ac:dyDescent="0.25">
      <c r="A3012" s="6">
        <v>100547007</v>
      </c>
      <c r="B3012" s="6" t="s">
        <v>2667</v>
      </c>
      <c r="C3012" s="6">
        <v>52</v>
      </c>
      <c r="D3012" s="6">
        <v>19.14</v>
      </c>
      <c r="E3012" s="6">
        <v>52</v>
      </c>
    </row>
    <row r="3013" spans="1:5" x14ac:dyDescent="0.25">
      <c r="B3013" s="6" t="s">
        <v>2668</v>
      </c>
    </row>
    <row r="3014" spans="1:5" x14ac:dyDescent="0.25">
      <c r="B3014" s="6" t="s">
        <v>2669</v>
      </c>
    </row>
    <row r="3015" spans="1:5" x14ac:dyDescent="0.25">
      <c r="A3015" s="6">
        <v>100843</v>
      </c>
      <c r="B3015" s="6" t="s">
        <v>2670</v>
      </c>
      <c r="C3015" s="6">
        <v>1</v>
      </c>
      <c r="D3015" s="6">
        <v>58.36</v>
      </c>
      <c r="E3015" s="6">
        <v>1</v>
      </c>
    </row>
    <row r="3016" spans="1:5" x14ac:dyDescent="0.25">
      <c r="A3016" s="6">
        <v>69110</v>
      </c>
      <c r="B3016" s="6" t="s">
        <v>2671</v>
      </c>
      <c r="C3016" s="6">
        <v>9</v>
      </c>
      <c r="D3016" s="6">
        <v>115.18</v>
      </c>
      <c r="E3016" s="6">
        <v>1</v>
      </c>
    </row>
    <row r="3017" spans="1:5" x14ac:dyDescent="0.25">
      <c r="B3017" s="6" t="s">
        <v>2672</v>
      </c>
    </row>
    <row r="3018" spans="1:5" x14ac:dyDescent="0.25">
      <c r="A3018" s="6">
        <v>100465585</v>
      </c>
      <c r="B3018" s="6" t="s">
        <v>2673</v>
      </c>
      <c r="C3018" s="6">
        <v>6</v>
      </c>
      <c r="D3018" s="6">
        <v>55.77</v>
      </c>
      <c r="E3018" s="6">
        <v>6</v>
      </c>
    </row>
    <row r="3019" spans="1:5" x14ac:dyDescent="0.25">
      <c r="A3019" s="6">
        <v>100553112</v>
      </c>
      <c r="B3019" s="6" t="s">
        <v>2674</v>
      </c>
      <c r="C3019" s="6">
        <v>12</v>
      </c>
      <c r="D3019" s="6">
        <v>32.159999999999997</v>
      </c>
      <c r="E3019" s="6">
        <v>2</v>
      </c>
    </row>
    <row r="3020" spans="1:5" x14ac:dyDescent="0.25">
      <c r="B3020" s="6" t="s">
        <v>2675</v>
      </c>
    </row>
    <row r="3021" spans="1:5" x14ac:dyDescent="0.25">
      <c r="A3021" s="6">
        <v>72354</v>
      </c>
      <c r="B3021" s="6" t="s">
        <v>2676</v>
      </c>
      <c r="C3021" s="6">
        <v>1</v>
      </c>
      <c r="D3021" s="6">
        <v>50.88</v>
      </c>
      <c r="E3021" s="6">
        <v>2</v>
      </c>
    </row>
    <row r="3022" spans="1:5" x14ac:dyDescent="0.25">
      <c r="A3022" s="6">
        <v>100394465</v>
      </c>
      <c r="B3022" s="6" t="s">
        <v>2677</v>
      </c>
      <c r="C3022" s="6">
        <v>1</v>
      </c>
      <c r="D3022" s="6">
        <v>37.659999999999997</v>
      </c>
      <c r="E3022" s="6">
        <v>1</v>
      </c>
    </row>
    <row r="3023" spans="1:5" x14ac:dyDescent="0.25">
      <c r="A3023" s="6">
        <v>72371</v>
      </c>
      <c r="B3023" s="6" t="s">
        <v>2678</v>
      </c>
      <c r="C3023" s="6">
        <v>1</v>
      </c>
      <c r="D3023" s="6">
        <v>34.729999999999997</v>
      </c>
      <c r="E3023" s="6">
        <v>2</v>
      </c>
    </row>
    <row r="3024" spans="1:5" x14ac:dyDescent="0.25">
      <c r="A3024" s="6">
        <v>100387492</v>
      </c>
      <c r="B3024" s="6" t="s">
        <v>2679</v>
      </c>
      <c r="C3024" s="6">
        <v>1</v>
      </c>
      <c r="D3024" s="6">
        <v>57.71</v>
      </c>
      <c r="E3024" s="6">
        <v>2</v>
      </c>
    </row>
    <row r="3025" spans="1:5" x14ac:dyDescent="0.25">
      <c r="A3025" s="6">
        <v>72375</v>
      </c>
      <c r="B3025" s="6" t="s">
        <v>2680</v>
      </c>
      <c r="C3025" s="6">
        <v>1</v>
      </c>
      <c r="D3025" s="6">
        <v>39.630000000000003</v>
      </c>
      <c r="E3025" s="6">
        <v>2</v>
      </c>
    </row>
    <row r="3026" spans="1:5" x14ac:dyDescent="0.25">
      <c r="A3026" s="6">
        <v>100387505</v>
      </c>
      <c r="B3026" s="6" t="s">
        <v>2681</v>
      </c>
      <c r="C3026" s="6">
        <v>1</v>
      </c>
      <c r="D3026" s="6">
        <v>67.010000000000005</v>
      </c>
      <c r="E3026" s="6">
        <v>2</v>
      </c>
    </row>
    <row r="3027" spans="1:5" x14ac:dyDescent="0.25">
      <c r="A3027" s="6">
        <v>14031</v>
      </c>
      <c r="B3027" s="6" t="s">
        <v>2682</v>
      </c>
      <c r="C3027" s="6">
        <v>1</v>
      </c>
      <c r="D3027" s="6">
        <v>57.71</v>
      </c>
      <c r="E3027" s="6">
        <v>1</v>
      </c>
    </row>
    <row r="3028" spans="1:5" x14ac:dyDescent="0.25">
      <c r="A3028" s="6">
        <v>100394481</v>
      </c>
      <c r="B3028" s="6" t="s">
        <v>2683</v>
      </c>
      <c r="C3028" s="6">
        <v>4</v>
      </c>
      <c r="D3028" s="6">
        <v>42.06</v>
      </c>
      <c r="E3028" s="6">
        <v>1</v>
      </c>
    </row>
    <row r="3029" spans="1:5" x14ac:dyDescent="0.25">
      <c r="B3029" s="6" t="s">
        <v>2684</v>
      </c>
    </row>
    <row r="3030" spans="1:5" x14ac:dyDescent="0.25">
      <c r="A3030" s="6">
        <v>72347</v>
      </c>
      <c r="B3030" s="6" t="s">
        <v>2685</v>
      </c>
      <c r="C3030" s="6">
        <v>1</v>
      </c>
      <c r="D3030" s="6">
        <v>48.58</v>
      </c>
      <c r="E3030" s="6">
        <v>1</v>
      </c>
    </row>
    <row r="3031" spans="1:5" x14ac:dyDescent="0.25">
      <c r="A3031" s="6">
        <v>13982</v>
      </c>
      <c r="B3031" s="6" t="s">
        <v>2686</v>
      </c>
      <c r="C3031" s="6">
        <v>1</v>
      </c>
      <c r="D3031" s="6">
        <v>48.58</v>
      </c>
      <c r="E3031" s="6">
        <v>1</v>
      </c>
    </row>
    <row r="3032" spans="1:5" x14ac:dyDescent="0.25">
      <c r="A3032" s="6">
        <v>13983</v>
      </c>
      <c r="B3032" s="6" t="s">
        <v>2687</v>
      </c>
      <c r="C3032" s="6">
        <v>1</v>
      </c>
      <c r="D3032" s="6">
        <v>54.2</v>
      </c>
      <c r="E3032" s="6">
        <v>1</v>
      </c>
    </row>
    <row r="3033" spans="1:5" x14ac:dyDescent="0.25">
      <c r="B3033" s="6" t="s">
        <v>2688</v>
      </c>
    </row>
    <row r="3034" spans="1:5" x14ac:dyDescent="0.25">
      <c r="A3034" s="6">
        <v>72348</v>
      </c>
      <c r="B3034" s="6" t="s">
        <v>2689</v>
      </c>
      <c r="C3034" s="6">
        <v>20</v>
      </c>
      <c r="D3034" s="6">
        <v>54.2</v>
      </c>
      <c r="E3034" s="6">
        <v>1</v>
      </c>
    </row>
    <row r="3035" spans="1:5" x14ac:dyDescent="0.25">
      <c r="B3035" s="6" t="s">
        <v>2690</v>
      </c>
    </row>
    <row r="3036" spans="1:5" x14ac:dyDescent="0.25">
      <c r="B3036" s="6" t="s">
        <v>4447</v>
      </c>
    </row>
    <row r="3037" spans="1:5" x14ac:dyDescent="0.25">
      <c r="A3037" s="6">
        <v>100542763</v>
      </c>
      <c r="B3037" s="6" t="s">
        <v>2691</v>
      </c>
      <c r="C3037" s="6">
        <v>12</v>
      </c>
      <c r="D3037" s="6">
        <v>90.76</v>
      </c>
      <c r="E3037" s="6">
        <v>1</v>
      </c>
    </row>
    <row r="3038" spans="1:5" x14ac:dyDescent="0.25">
      <c r="A3038" s="6">
        <v>100539492</v>
      </c>
      <c r="B3038" s="6" t="s">
        <v>2692</v>
      </c>
      <c r="C3038" s="6">
        <v>15</v>
      </c>
      <c r="D3038" s="6">
        <v>62.19</v>
      </c>
      <c r="E3038" s="6">
        <v>5</v>
      </c>
    </row>
    <row r="3039" spans="1:5" x14ac:dyDescent="0.25">
      <c r="A3039" s="6">
        <v>154194</v>
      </c>
      <c r="B3039" s="6" t="s">
        <v>2693</v>
      </c>
      <c r="C3039" s="6">
        <v>12</v>
      </c>
      <c r="D3039" s="6">
        <v>47.68</v>
      </c>
      <c r="E3039" s="6">
        <v>4</v>
      </c>
    </row>
    <row r="3040" spans="1:5" x14ac:dyDescent="0.25">
      <c r="A3040" s="6">
        <v>100489835</v>
      </c>
      <c r="B3040" s="6" t="s">
        <v>2694</v>
      </c>
      <c r="C3040" s="6">
        <v>16</v>
      </c>
      <c r="D3040" s="6">
        <v>33.47</v>
      </c>
      <c r="E3040" s="6">
        <v>4</v>
      </c>
    </row>
    <row r="3041" spans="1:5" x14ac:dyDescent="0.25">
      <c r="A3041" s="6">
        <v>8608</v>
      </c>
      <c r="B3041" s="6" t="s">
        <v>2695</v>
      </c>
      <c r="C3041" s="6">
        <v>35</v>
      </c>
      <c r="D3041" s="6">
        <v>53.01</v>
      </c>
      <c r="E3041" s="6">
        <v>1</v>
      </c>
    </row>
    <row r="3042" spans="1:5" x14ac:dyDescent="0.25">
      <c r="A3042" s="6">
        <v>8602</v>
      </c>
      <c r="B3042" s="6" t="s">
        <v>2696</v>
      </c>
      <c r="C3042" s="6">
        <v>15</v>
      </c>
      <c r="D3042" s="6">
        <v>70.02</v>
      </c>
      <c r="E3042" s="6">
        <v>5</v>
      </c>
    </row>
    <row r="3043" spans="1:5" x14ac:dyDescent="0.25">
      <c r="A3043" s="6">
        <v>100542771</v>
      </c>
      <c r="B3043" s="6" t="s">
        <v>2697</v>
      </c>
      <c r="C3043" s="6">
        <v>12</v>
      </c>
      <c r="D3043" s="6">
        <v>114.45</v>
      </c>
      <c r="E3043" s="6">
        <v>3</v>
      </c>
    </row>
    <row r="3044" spans="1:5" x14ac:dyDescent="0.25">
      <c r="A3044" s="6">
        <v>6626</v>
      </c>
      <c r="B3044" s="6" t="s">
        <v>2698</v>
      </c>
      <c r="C3044" s="6">
        <v>45</v>
      </c>
      <c r="D3044" s="6">
        <v>89.59</v>
      </c>
      <c r="E3044" s="6">
        <v>5</v>
      </c>
    </row>
    <row r="3045" spans="1:5" x14ac:dyDescent="0.25">
      <c r="A3045" s="6">
        <v>100542755</v>
      </c>
      <c r="B3045" s="6" t="s">
        <v>2699</v>
      </c>
      <c r="C3045" s="6">
        <v>12</v>
      </c>
      <c r="D3045" s="6">
        <v>90.76</v>
      </c>
      <c r="E3045" s="6">
        <v>3</v>
      </c>
    </row>
    <row r="3046" spans="1:5" x14ac:dyDescent="0.25">
      <c r="A3046" s="6">
        <v>100549017</v>
      </c>
      <c r="B3046" s="6" t="s">
        <v>2700</v>
      </c>
      <c r="C3046" s="6">
        <v>9</v>
      </c>
      <c r="D3046" s="6">
        <v>95.92</v>
      </c>
      <c r="E3046" s="6">
        <v>3</v>
      </c>
    </row>
    <row r="3047" spans="1:5" x14ac:dyDescent="0.25">
      <c r="A3047" s="6">
        <v>100549009</v>
      </c>
      <c r="B3047" s="6" t="s">
        <v>2701</v>
      </c>
      <c r="C3047" s="6">
        <v>24</v>
      </c>
      <c r="D3047" s="6">
        <v>30.72</v>
      </c>
      <c r="E3047" s="6">
        <v>4</v>
      </c>
    </row>
    <row r="3048" spans="1:5" x14ac:dyDescent="0.25">
      <c r="A3048" s="6">
        <v>154189</v>
      </c>
      <c r="B3048" s="6" t="s">
        <v>2702</v>
      </c>
      <c r="C3048" s="6">
        <v>12</v>
      </c>
      <c r="D3048" s="6">
        <v>49.32</v>
      </c>
      <c r="E3048" s="6">
        <v>4</v>
      </c>
    </row>
    <row r="3049" spans="1:5" x14ac:dyDescent="0.25">
      <c r="A3049" s="6">
        <v>100448187</v>
      </c>
      <c r="B3049" s="6" t="s">
        <v>2703</v>
      </c>
      <c r="C3049" s="6">
        <v>45</v>
      </c>
      <c r="D3049" s="6">
        <v>55.78</v>
      </c>
      <c r="E3049" s="6">
        <v>5</v>
      </c>
    </row>
    <row r="3050" spans="1:5" x14ac:dyDescent="0.25">
      <c r="A3050" s="6">
        <v>100506501</v>
      </c>
      <c r="B3050" s="6" t="s">
        <v>2704</v>
      </c>
      <c r="C3050" s="6">
        <v>6</v>
      </c>
      <c r="D3050" s="6">
        <v>77.77</v>
      </c>
      <c r="E3050" s="6">
        <v>3</v>
      </c>
    </row>
    <row r="3051" spans="1:5" x14ac:dyDescent="0.25">
      <c r="A3051" s="6">
        <v>100457817</v>
      </c>
      <c r="B3051" s="6" t="s">
        <v>2705</v>
      </c>
      <c r="C3051" s="6">
        <v>6</v>
      </c>
      <c r="D3051" s="6">
        <v>120.32</v>
      </c>
      <c r="E3051" s="6">
        <v>6</v>
      </c>
    </row>
    <row r="3052" spans="1:5" x14ac:dyDescent="0.25">
      <c r="A3052" s="6">
        <v>100545018</v>
      </c>
      <c r="B3052" s="6" t="s">
        <v>2706</v>
      </c>
      <c r="C3052" s="6">
        <v>9</v>
      </c>
      <c r="D3052" s="6">
        <v>106.15</v>
      </c>
      <c r="E3052" s="6">
        <v>3</v>
      </c>
    </row>
    <row r="3053" spans="1:5" x14ac:dyDescent="0.25">
      <c r="B3053" s="6" t="s">
        <v>4448</v>
      </c>
    </row>
    <row r="3054" spans="1:5" x14ac:dyDescent="0.25">
      <c r="A3054" s="6">
        <v>100506519</v>
      </c>
      <c r="B3054" s="6" t="s">
        <v>2707</v>
      </c>
      <c r="C3054" s="6">
        <v>24</v>
      </c>
      <c r="D3054" s="6">
        <v>126.72</v>
      </c>
      <c r="E3054" s="6">
        <v>3</v>
      </c>
    </row>
    <row r="3055" spans="1:5" x14ac:dyDescent="0.25">
      <c r="A3055" s="6">
        <v>3129</v>
      </c>
      <c r="B3055" s="6" t="s">
        <v>2708</v>
      </c>
      <c r="C3055" s="6">
        <v>20</v>
      </c>
      <c r="D3055" s="6">
        <v>36.72</v>
      </c>
      <c r="E3055" s="6">
        <v>5</v>
      </c>
    </row>
    <row r="3056" spans="1:5" x14ac:dyDescent="0.25">
      <c r="A3056" s="6">
        <v>41952</v>
      </c>
      <c r="B3056" s="6" t="s">
        <v>2709</v>
      </c>
      <c r="C3056" s="6">
        <v>48</v>
      </c>
      <c r="D3056" s="6">
        <v>130.55000000000001</v>
      </c>
      <c r="E3056" s="6">
        <v>8</v>
      </c>
    </row>
    <row r="3057" spans="1:5" x14ac:dyDescent="0.25">
      <c r="B3057" s="6" t="s">
        <v>4449</v>
      </c>
    </row>
    <row r="3058" spans="1:5" x14ac:dyDescent="0.25">
      <c r="A3058" s="6">
        <v>100545019</v>
      </c>
      <c r="B3058" s="6" t="s">
        <v>2710</v>
      </c>
      <c r="C3058" s="6">
        <v>9</v>
      </c>
      <c r="D3058" s="6">
        <v>110.81</v>
      </c>
      <c r="E3058" s="6">
        <v>9</v>
      </c>
    </row>
    <row r="3059" spans="1:5" x14ac:dyDescent="0.25">
      <c r="B3059" s="6" t="s">
        <v>4450</v>
      </c>
    </row>
    <row r="3060" spans="1:5" x14ac:dyDescent="0.25">
      <c r="A3060" s="6">
        <v>55677</v>
      </c>
      <c r="B3060" s="6" t="s">
        <v>2711</v>
      </c>
      <c r="C3060" s="6">
        <v>45</v>
      </c>
      <c r="D3060" s="6">
        <v>57.85</v>
      </c>
      <c r="E3060" s="6">
        <v>5</v>
      </c>
    </row>
    <row r="3061" spans="1:5" x14ac:dyDescent="0.25">
      <c r="B3061" s="6" t="s">
        <v>2712</v>
      </c>
    </row>
    <row r="3062" spans="1:5" x14ac:dyDescent="0.25">
      <c r="B3062" s="6" t="s">
        <v>4451</v>
      </c>
    </row>
    <row r="3063" spans="1:5" x14ac:dyDescent="0.25">
      <c r="A3063" s="6">
        <v>154240</v>
      </c>
      <c r="B3063" s="6" t="s">
        <v>2713</v>
      </c>
      <c r="C3063" s="6">
        <v>12</v>
      </c>
      <c r="D3063" s="6">
        <v>79.989999999999995</v>
      </c>
      <c r="E3063" s="6">
        <v>2</v>
      </c>
    </row>
    <row r="3064" spans="1:5" x14ac:dyDescent="0.25">
      <c r="B3064" s="6" t="s">
        <v>2714</v>
      </c>
    </row>
    <row r="3065" spans="1:5" x14ac:dyDescent="0.25">
      <c r="B3065" s="6" t="s">
        <v>4452</v>
      </c>
    </row>
    <row r="3066" spans="1:5" x14ac:dyDescent="0.25">
      <c r="A3066" s="6">
        <v>100566124</v>
      </c>
      <c r="B3066" s="6" t="s">
        <v>2715</v>
      </c>
      <c r="C3066" s="6">
        <v>40</v>
      </c>
      <c r="D3066" s="6">
        <v>52.59</v>
      </c>
      <c r="E3066" s="6">
        <v>5</v>
      </c>
    </row>
    <row r="3067" spans="1:5" x14ac:dyDescent="0.25">
      <c r="B3067" s="6" t="s">
        <v>4453</v>
      </c>
    </row>
    <row r="3068" spans="1:5" x14ac:dyDescent="0.25">
      <c r="A3068" s="6">
        <f>37716</f>
        <v>37716</v>
      </c>
      <c r="B3068" s="6" t="s">
        <v>2716</v>
      </c>
      <c r="C3068" s="6">
        <v>24</v>
      </c>
      <c r="D3068" s="6">
        <v>145.30000000000001</v>
      </c>
      <c r="E3068" s="6">
        <v>6</v>
      </c>
    </row>
    <row r="3069" spans="1:5" x14ac:dyDescent="0.25">
      <c r="A3069" s="6">
        <v>3125</v>
      </c>
      <c r="B3069" s="6" t="s">
        <v>2717</v>
      </c>
      <c r="C3069" s="6">
        <v>20</v>
      </c>
      <c r="D3069" s="6">
        <v>44.83</v>
      </c>
      <c r="E3069" s="6">
        <v>10</v>
      </c>
    </row>
    <row r="3070" spans="1:5" x14ac:dyDescent="0.25">
      <c r="B3070" s="6" t="s">
        <v>2718</v>
      </c>
    </row>
    <row r="3071" spans="1:5" x14ac:dyDescent="0.25">
      <c r="A3071" s="6">
        <v>100393139</v>
      </c>
      <c r="B3071" s="6" t="s">
        <v>2719</v>
      </c>
      <c r="C3071" s="6">
        <v>27</v>
      </c>
      <c r="D3071" s="6">
        <v>135.32</v>
      </c>
      <c r="E3071" s="6">
        <v>1</v>
      </c>
    </row>
    <row r="3072" spans="1:5" x14ac:dyDescent="0.25">
      <c r="B3072" s="6" t="s">
        <v>2720</v>
      </c>
    </row>
    <row r="3073" spans="1:5" x14ac:dyDescent="0.25">
      <c r="A3073" s="6">
        <v>100546680</v>
      </c>
      <c r="B3073" s="6" t="s">
        <v>2721</v>
      </c>
      <c r="C3073" s="6">
        <v>24</v>
      </c>
      <c r="D3073" s="6">
        <v>39.18</v>
      </c>
      <c r="E3073" s="6">
        <v>24</v>
      </c>
    </row>
    <row r="3074" spans="1:5" x14ac:dyDescent="0.25">
      <c r="B3074" s="6" t="s">
        <v>2675</v>
      </c>
    </row>
    <row r="3075" spans="1:5" x14ac:dyDescent="0.25">
      <c r="A3075" s="6">
        <v>100536831</v>
      </c>
      <c r="B3075" s="6" t="s">
        <v>2722</v>
      </c>
      <c r="C3075" s="6">
        <v>1</v>
      </c>
      <c r="D3075" s="6">
        <v>61.63</v>
      </c>
      <c r="E3075" s="6">
        <v>1</v>
      </c>
    </row>
    <row r="3076" spans="1:5" x14ac:dyDescent="0.25">
      <c r="B3076" s="6" t="s">
        <v>2723</v>
      </c>
    </row>
    <row r="3077" spans="1:5" x14ac:dyDescent="0.25">
      <c r="B3077" s="6" t="s">
        <v>4454</v>
      </c>
    </row>
    <row r="3078" spans="1:5" x14ac:dyDescent="0.25">
      <c r="A3078" s="6">
        <v>41584</v>
      </c>
      <c r="B3078" s="6" t="s">
        <v>2724</v>
      </c>
      <c r="C3078" s="6">
        <v>6.5</v>
      </c>
      <c r="D3078" s="6">
        <v>473.85</v>
      </c>
      <c r="E3078" s="6">
        <v>1</v>
      </c>
    </row>
    <row r="3079" spans="1:5" x14ac:dyDescent="0.25">
      <c r="A3079" s="6">
        <v>30763</v>
      </c>
      <c r="B3079" s="6" t="s">
        <v>2725</v>
      </c>
      <c r="C3079" s="6">
        <v>8.5</v>
      </c>
      <c r="D3079" s="6">
        <v>473.85</v>
      </c>
      <c r="E3079" s="6">
        <v>1</v>
      </c>
    </row>
    <row r="3080" spans="1:5" x14ac:dyDescent="0.25">
      <c r="A3080" s="6">
        <v>55272</v>
      </c>
      <c r="B3080" s="6" t="s">
        <v>2726</v>
      </c>
      <c r="C3080" s="6">
        <v>9</v>
      </c>
      <c r="D3080" s="6">
        <v>495.6</v>
      </c>
      <c r="E3080" s="6">
        <v>1</v>
      </c>
    </row>
    <row r="3081" spans="1:5" x14ac:dyDescent="0.25">
      <c r="A3081" s="6">
        <v>30531</v>
      </c>
      <c r="B3081" s="6" t="s">
        <v>2727</v>
      </c>
      <c r="C3081" s="6">
        <v>14</v>
      </c>
      <c r="D3081" s="6">
        <v>473.85</v>
      </c>
      <c r="E3081" s="6">
        <v>1</v>
      </c>
    </row>
    <row r="3082" spans="1:5" x14ac:dyDescent="0.25">
      <c r="A3082" s="6">
        <v>35613</v>
      </c>
      <c r="B3082" s="6" t="s">
        <v>2728</v>
      </c>
      <c r="C3082" s="6">
        <v>18.5</v>
      </c>
      <c r="D3082" s="6">
        <v>473.85</v>
      </c>
      <c r="E3082" s="6">
        <v>1</v>
      </c>
    </row>
    <row r="3083" spans="1:5" x14ac:dyDescent="0.25">
      <c r="B3083" s="6" t="s">
        <v>4455</v>
      </c>
    </row>
    <row r="3084" spans="1:5" x14ac:dyDescent="0.25">
      <c r="A3084" s="6">
        <v>100548075</v>
      </c>
      <c r="B3084" s="6" t="s">
        <v>2729</v>
      </c>
      <c r="C3084" s="6">
        <v>10</v>
      </c>
      <c r="D3084" s="6">
        <v>90</v>
      </c>
      <c r="E3084" s="6">
        <v>2</v>
      </c>
    </row>
    <row r="3085" spans="1:5" x14ac:dyDescent="0.25">
      <c r="A3085" s="6">
        <v>100551631</v>
      </c>
      <c r="B3085" s="6" t="s">
        <v>2730</v>
      </c>
      <c r="C3085" s="6">
        <v>10</v>
      </c>
      <c r="D3085" s="6">
        <v>230.79</v>
      </c>
      <c r="E3085" s="6">
        <v>2</v>
      </c>
    </row>
    <row r="3086" spans="1:5" x14ac:dyDescent="0.25">
      <c r="A3086" s="6">
        <v>100551629</v>
      </c>
      <c r="B3086" s="6" t="s">
        <v>2731</v>
      </c>
      <c r="C3086" s="6">
        <v>10</v>
      </c>
      <c r="D3086" s="6">
        <v>208.25</v>
      </c>
      <c r="E3086" s="6">
        <v>2</v>
      </c>
    </row>
    <row r="3087" spans="1:5" x14ac:dyDescent="0.25">
      <c r="A3087" s="6">
        <v>100551633</v>
      </c>
      <c r="B3087" s="6" t="s">
        <v>2732</v>
      </c>
      <c r="C3087" s="6">
        <v>10</v>
      </c>
      <c r="D3087" s="6">
        <v>178.44</v>
      </c>
      <c r="E3087" s="6">
        <v>2</v>
      </c>
    </row>
    <row r="3088" spans="1:5" x14ac:dyDescent="0.25">
      <c r="A3088" s="6">
        <v>100551632</v>
      </c>
      <c r="B3088" s="6" t="s">
        <v>2733</v>
      </c>
      <c r="C3088" s="6">
        <v>10</v>
      </c>
      <c r="D3088" s="6">
        <v>224.23</v>
      </c>
      <c r="E3088" s="6">
        <v>2</v>
      </c>
    </row>
    <row r="3089" spans="1:5" x14ac:dyDescent="0.25">
      <c r="A3089" s="6">
        <v>100544948</v>
      </c>
      <c r="B3089" s="6" t="s">
        <v>2734</v>
      </c>
      <c r="C3089" s="6">
        <v>10</v>
      </c>
      <c r="D3089" s="6">
        <v>276.94</v>
      </c>
      <c r="E3089" s="6">
        <v>1</v>
      </c>
    </row>
    <row r="3090" spans="1:5" x14ac:dyDescent="0.25">
      <c r="A3090" s="6">
        <v>100546545</v>
      </c>
      <c r="B3090" s="6" t="s">
        <v>2735</v>
      </c>
      <c r="C3090" s="6">
        <v>14</v>
      </c>
      <c r="D3090" s="6">
        <v>160</v>
      </c>
      <c r="E3090" s="6">
        <v>1</v>
      </c>
    </row>
    <row r="3091" spans="1:5" x14ac:dyDescent="0.25">
      <c r="A3091" s="6">
        <v>100506017</v>
      </c>
      <c r="B3091" s="6" t="s">
        <v>2736</v>
      </c>
      <c r="C3091" s="6">
        <v>10</v>
      </c>
      <c r="D3091" s="6">
        <v>195</v>
      </c>
      <c r="E3091" s="6">
        <v>1</v>
      </c>
    </row>
    <row r="3092" spans="1:5" x14ac:dyDescent="0.25">
      <c r="A3092" s="6">
        <v>100558597</v>
      </c>
      <c r="B3092" s="6" t="s">
        <v>2737</v>
      </c>
      <c r="C3092" s="6">
        <v>12</v>
      </c>
      <c r="D3092" s="6">
        <v>117.5</v>
      </c>
      <c r="E3092" s="6">
        <v>2</v>
      </c>
    </row>
    <row r="3093" spans="1:5" x14ac:dyDescent="0.25">
      <c r="A3093" s="6">
        <v>100546553</v>
      </c>
      <c r="B3093" s="6" t="s">
        <v>2738</v>
      </c>
      <c r="C3093" s="6">
        <v>14</v>
      </c>
      <c r="D3093" s="6">
        <v>122.06</v>
      </c>
      <c r="E3093" s="6">
        <v>2</v>
      </c>
    </row>
    <row r="3094" spans="1:5" x14ac:dyDescent="0.25">
      <c r="A3094" s="6">
        <v>100548074</v>
      </c>
      <c r="B3094" s="6" t="s">
        <v>2739</v>
      </c>
      <c r="C3094" s="6">
        <v>10</v>
      </c>
      <c r="D3094" s="6">
        <v>119.18</v>
      </c>
      <c r="E3094" s="6">
        <v>1</v>
      </c>
    </row>
    <row r="3095" spans="1:5" x14ac:dyDescent="0.25">
      <c r="A3095" s="6">
        <v>100558589</v>
      </c>
      <c r="B3095" s="6" t="s">
        <v>2740</v>
      </c>
      <c r="C3095" s="6">
        <v>12</v>
      </c>
      <c r="D3095" s="6">
        <v>121.88</v>
      </c>
      <c r="E3095" s="6">
        <v>2</v>
      </c>
    </row>
    <row r="3096" spans="1:5" x14ac:dyDescent="0.25">
      <c r="A3096" s="6">
        <v>22252</v>
      </c>
      <c r="B3096" s="6" t="s">
        <v>2741</v>
      </c>
      <c r="C3096" s="6">
        <v>14</v>
      </c>
      <c r="D3096" s="6">
        <v>155</v>
      </c>
      <c r="E3096" s="6">
        <v>2</v>
      </c>
    </row>
    <row r="3097" spans="1:5" x14ac:dyDescent="0.25">
      <c r="A3097" s="6">
        <v>100551630</v>
      </c>
      <c r="B3097" s="6" t="s">
        <v>2742</v>
      </c>
      <c r="C3097" s="6">
        <v>12</v>
      </c>
      <c r="D3097" s="6">
        <v>120.63</v>
      </c>
      <c r="E3097" s="6">
        <v>2</v>
      </c>
    </row>
    <row r="3098" spans="1:5" x14ac:dyDescent="0.25">
      <c r="A3098" s="6">
        <v>32723</v>
      </c>
      <c r="B3098" s="6" t="s">
        <v>2743</v>
      </c>
      <c r="C3098" s="6">
        <v>1.5</v>
      </c>
      <c r="D3098" s="6">
        <v>669.38</v>
      </c>
      <c r="E3098" s="6">
        <v>1</v>
      </c>
    </row>
    <row r="3099" spans="1:5" x14ac:dyDescent="0.25">
      <c r="B3099" s="6" t="s">
        <v>4456</v>
      </c>
    </row>
    <row r="3100" spans="1:5" x14ac:dyDescent="0.25">
      <c r="A3100" s="6">
        <v>100543837</v>
      </c>
      <c r="B3100" s="6" t="s">
        <v>2744</v>
      </c>
      <c r="C3100" s="6">
        <v>8</v>
      </c>
      <c r="D3100" s="6">
        <v>103.13</v>
      </c>
      <c r="E3100" s="6">
        <v>2</v>
      </c>
    </row>
    <row r="3101" spans="1:5" x14ac:dyDescent="0.25">
      <c r="A3101" s="6">
        <v>100549473</v>
      </c>
      <c r="B3101" s="6" t="s">
        <v>2745</v>
      </c>
      <c r="C3101" s="6">
        <v>16</v>
      </c>
      <c r="D3101" s="6">
        <v>53.05</v>
      </c>
      <c r="E3101" s="6">
        <v>3</v>
      </c>
    </row>
    <row r="3102" spans="1:5" x14ac:dyDescent="0.25">
      <c r="A3102" s="6">
        <v>100549474</v>
      </c>
      <c r="B3102" s="6" t="s">
        <v>2746</v>
      </c>
      <c r="C3102" s="6">
        <v>16</v>
      </c>
      <c r="D3102" s="6">
        <v>53.05</v>
      </c>
      <c r="E3102" s="6">
        <v>4</v>
      </c>
    </row>
    <row r="3103" spans="1:5" x14ac:dyDescent="0.25">
      <c r="B3103" s="6" t="s">
        <v>4457</v>
      </c>
    </row>
    <row r="3104" spans="1:5" x14ac:dyDescent="0.25">
      <c r="A3104" s="6">
        <v>52747</v>
      </c>
      <c r="B3104" s="6" t="s">
        <v>2747</v>
      </c>
      <c r="C3104" s="6">
        <v>0.15</v>
      </c>
      <c r="D3104" s="6">
        <v>442.63</v>
      </c>
      <c r="E3104" s="6">
        <v>1</v>
      </c>
    </row>
    <row r="3105" spans="1:5" x14ac:dyDescent="0.25">
      <c r="A3105" s="6">
        <v>136008</v>
      </c>
      <c r="B3105" s="6" t="s">
        <v>2748</v>
      </c>
      <c r="C3105" s="6">
        <v>25</v>
      </c>
      <c r="D3105" s="6">
        <v>63.95</v>
      </c>
      <c r="E3105" s="6">
        <v>3</v>
      </c>
    </row>
    <row r="3106" spans="1:5" x14ac:dyDescent="0.25">
      <c r="A3106" s="6">
        <v>100543761</v>
      </c>
      <c r="B3106" s="6" t="s">
        <v>2749</v>
      </c>
      <c r="C3106" s="6">
        <v>12</v>
      </c>
      <c r="D3106" s="6">
        <v>137.96</v>
      </c>
      <c r="E3106" s="6">
        <v>2</v>
      </c>
    </row>
    <row r="3107" spans="1:5" x14ac:dyDescent="0.25">
      <c r="A3107" s="6">
        <v>100438595</v>
      </c>
      <c r="B3107" s="6" t="s">
        <v>2750</v>
      </c>
      <c r="C3107" s="6">
        <v>25</v>
      </c>
      <c r="D3107" s="6">
        <v>88.32</v>
      </c>
      <c r="E3107" s="6">
        <v>1</v>
      </c>
    </row>
    <row r="3108" spans="1:5" x14ac:dyDescent="0.25">
      <c r="A3108" s="6">
        <v>100438608</v>
      </c>
      <c r="B3108" s="6" t="s">
        <v>2751</v>
      </c>
      <c r="C3108" s="6">
        <v>30</v>
      </c>
      <c r="D3108" s="6">
        <v>62.68</v>
      </c>
      <c r="E3108" s="6">
        <v>1</v>
      </c>
    </row>
    <row r="3109" spans="1:5" x14ac:dyDescent="0.25">
      <c r="B3109" s="6" t="s">
        <v>4458</v>
      </c>
    </row>
    <row r="3110" spans="1:5" x14ac:dyDescent="0.25">
      <c r="A3110" s="6">
        <v>100547932</v>
      </c>
      <c r="B3110" s="6" t="s">
        <v>2752</v>
      </c>
      <c r="C3110" s="6">
        <v>80</v>
      </c>
      <c r="D3110" s="6">
        <v>37.11</v>
      </c>
      <c r="E3110" s="6">
        <v>3</v>
      </c>
    </row>
    <row r="3111" spans="1:5" x14ac:dyDescent="0.25">
      <c r="A3111" s="6">
        <v>100413890</v>
      </c>
      <c r="B3111" s="6" t="s">
        <v>2753</v>
      </c>
      <c r="C3111" s="6">
        <v>18</v>
      </c>
      <c r="D3111" s="6">
        <v>110.74</v>
      </c>
      <c r="E3111" s="6">
        <v>2</v>
      </c>
    </row>
    <row r="3112" spans="1:5" x14ac:dyDescent="0.25">
      <c r="A3112" s="6">
        <v>40719</v>
      </c>
      <c r="B3112" s="6" t="s">
        <v>2754</v>
      </c>
      <c r="C3112" s="6">
        <v>9</v>
      </c>
      <c r="D3112" s="6">
        <v>350</v>
      </c>
      <c r="E3112" s="6">
        <v>1</v>
      </c>
    </row>
    <row r="3113" spans="1:5" x14ac:dyDescent="0.25">
      <c r="A3113" s="6">
        <v>40732</v>
      </c>
      <c r="B3113" s="6" t="s">
        <v>2755</v>
      </c>
      <c r="C3113" s="6">
        <v>5</v>
      </c>
      <c r="D3113" s="6">
        <v>350</v>
      </c>
      <c r="E3113" s="6">
        <v>1</v>
      </c>
    </row>
    <row r="3114" spans="1:5" x14ac:dyDescent="0.25">
      <c r="A3114" s="6">
        <v>40733</v>
      </c>
      <c r="B3114" s="6" t="s">
        <v>2756</v>
      </c>
      <c r="C3114" s="6">
        <v>9</v>
      </c>
      <c r="D3114" s="6">
        <v>350</v>
      </c>
      <c r="E3114" s="6">
        <v>1</v>
      </c>
    </row>
    <row r="3115" spans="1:5" x14ac:dyDescent="0.25">
      <c r="A3115" s="6">
        <v>40736</v>
      </c>
      <c r="B3115" s="6" t="s">
        <v>2757</v>
      </c>
      <c r="C3115" s="6">
        <v>5</v>
      </c>
      <c r="D3115" s="6">
        <v>487.5</v>
      </c>
      <c r="E3115" s="6">
        <v>1</v>
      </c>
    </row>
    <row r="3116" spans="1:5" x14ac:dyDescent="0.25">
      <c r="A3116" s="6">
        <v>49690</v>
      </c>
      <c r="B3116" s="6" t="s">
        <v>2758</v>
      </c>
      <c r="C3116" s="6">
        <v>5</v>
      </c>
      <c r="D3116" s="6">
        <v>458.4</v>
      </c>
      <c r="E3116" s="6">
        <v>1</v>
      </c>
    </row>
    <row r="3117" spans="1:5" x14ac:dyDescent="0.25">
      <c r="A3117" s="6">
        <v>35786</v>
      </c>
      <c r="B3117" s="6" t="s">
        <v>2759</v>
      </c>
      <c r="C3117" s="6">
        <v>1</v>
      </c>
      <c r="D3117" s="6">
        <v>685.88</v>
      </c>
      <c r="E3117" s="6">
        <v>1</v>
      </c>
    </row>
    <row r="3118" spans="1:5" x14ac:dyDescent="0.25">
      <c r="A3118" s="6">
        <f>45366</f>
        <v>45366</v>
      </c>
      <c r="B3118" s="6" t="s">
        <v>2760</v>
      </c>
      <c r="C3118" s="6">
        <v>3</v>
      </c>
      <c r="D3118" s="6">
        <v>579.15</v>
      </c>
      <c r="E3118" s="6">
        <v>1</v>
      </c>
    </row>
    <row r="3119" spans="1:5" x14ac:dyDescent="0.25">
      <c r="A3119" s="6">
        <v>48907</v>
      </c>
      <c r="B3119" s="6" t="s">
        <v>2761</v>
      </c>
      <c r="C3119" s="6">
        <v>3.5</v>
      </c>
      <c r="D3119" s="6">
        <v>604.89</v>
      </c>
      <c r="E3119" s="6">
        <v>1</v>
      </c>
    </row>
    <row r="3120" spans="1:5" x14ac:dyDescent="0.25">
      <c r="A3120" s="6">
        <v>5888</v>
      </c>
      <c r="B3120" s="6" t="s">
        <v>2762</v>
      </c>
      <c r="C3120" s="6">
        <v>4.8</v>
      </c>
      <c r="D3120" s="6">
        <v>429</v>
      </c>
      <c r="E3120" s="6">
        <v>1</v>
      </c>
    </row>
    <row r="3121" spans="1:5" x14ac:dyDescent="0.25">
      <c r="A3121" s="6">
        <f>32964</f>
        <v>32964</v>
      </c>
      <c r="B3121" s="6" t="s">
        <v>2763</v>
      </c>
      <c r="C3121" s="6">
        <v>5</v>
      </c>
      <c r="D3121" s="6">
        <v>458.4</v>
      </c>
      <c r="E3121" s="6">
        <v>1</v>
      </c>
    </row>
    <row r="3122" spans="1:5" x14ac:dyDescent="0.25">
      <c r="A3122" s="6">
        <v>35782</v>
      </c>
      <c r="B3122" s="6" t="s">
        <v>2764</v>
      </c>
      <c r="C3122" s="6">
        <v>1</v>
      </c>
      <c r="D3122" s="6">
        <v>685.88</v>
      </c>
      <c r="E3122" s="6">
        <v>1</v>
      </c>
    </row>
    <row r="3123" spans="1:5" x14ac:dyDescent="0.25">
      <c r="A3123" s="6">
        <v>100544134</v>
      </c>
      <c r="B3123" s="6" t="s">
        <v>2765</v>
      </c>
      <c r="C3123" s="6">
        <v>12</v>
      </c>
      <c r="D3123" s="6">
        <v>57.96</v>
      </c>
      <c r="E3123" s="6">
        <v>3</v>
      </c>
    </row>
    <row r="3124" spans="1:5" x14ac:dyDescent="0.25">
      <c r="A3124" s="6">
        <v>100544133</v>
      </c>
      <c r="B3124" s="6" t="s">
        <v>2766</v>
      </c>
      <c r="C3124" s="6">
        <v>12</v>
      </c>
      <c r="D3124" s="6">
        <v>57.96</v>
      </c>
      <c r="E3124" s="6">
        <v>3</v>
      </c>
    </row>
    <row r="3125" spans="1:5" x14ac:dyDescent="0.25">
      <c r="B3125" s="6" t="s">
        <v>4459</v>
      </c>
    </row>
    <row r="3126" spans="1:5" x14ac:dyDescent="0.25">
      <c r="A3126" s="6">
        <v>100550250</v>
      </c>
      <c r="B3126" s="6" t="s">
        <v>2767</v>
      </c>
      <c r="C3126" s="6">
        <v>12</v>
      </c>
      <c r="D3126" s="6">
        <v>128.54</v>
      </c>
      <c r="E3126" s="6">
        <v>1</v>
      </c>
    </row>
    <row r="3127" spans="1:5" x14ac:dyDescent="0.25">
      <c r="B3127" s="6" t="s">
        <v>4460</v>
      </c>
    </row>
    <row r="3128" spans="1:5" x14ac:dyDescent="0.25">
      <c r="A3128" s="6">
        <v>17905</v>
      </c>
      <c r="B3128" s="6" t="s">
        <v>2768</v>
      </c>
      <c r="C3128" s="6">
        <v>9.4</v>
      </c>
      <c r="D3128" s="6">
        <v>527.5</v>
      </c>
      <c r="E3128" s="6">
        <v>1</v>
      </c>
    </row>
    <row r="3129" spans="1:5" x14ac:dyDescent="0.25">
      <c r="A3129" s="6">
        <v>51346</v>
      </c>
      <c r="B3129" s="6" t="s">
        <v>2769</v>
      </c>
      <c r="C3129" s="6">
        <v>1.3</v>
      </c>
      <c r="D3129" s="6">
        <v>541.25</v>
      </c>
      <c r="E3129" s="6">
        <v>1</v>
      </c>
    </row>
    <row r="3130" spans="1:5" x14ac:dyDescent="0.25">
      <c r="A3130" s="6">
        <v>15648</v>
      </c>
      <c r="B3130" s="6" t="s">
        <v>2770</v>
      </c>
      <c r="C3130" s="6">
        <v>3.6</v>
      </c>
      <c r="D3130" s="6">
        <v>360.55</v>
      </c>
      <c r="E3130" s="6">
        <v>1</v>
      </c>
    </row>
    <row r="3131" spans="1:5" x14ac:dyDescent="0.25">
      <c r="A3131" s="6">
        <v>35600</v>
      </c>
      <c r="B3131" s="6" t="s">
        <v>2771</v>
      </c>
      <c r="C3131" s="6">
        <v>5.5</v>
      </c>
      <c r="D3131" s="6">
        <v>612.5</v>
      </c>
      <c r="E3131" s="6">
        <v>1</v>
      </c>
    </row>
    <row r="3132" spans="1:5" x14ac:dyDescent="0.25">
      <c r="A3132" s="6">
        <v>73394</v>
      </c>
      <c r="B3132" s="6" t="s">
        <v>2772</v>
      </c>
      <c r="C3132" s="6">
        <v>2.8</v>
      </c>
      <c r="D3132" s="6">
        <v>498.75</v>
      </c>
      <c r="E3132" s="6">
        <v>1</v>
      </c>
    </row>
    <row r="3133" spans="1:5" x14ac:dyDescent="0.25">
      <c r="A3133" s="6">
        <v>78437</v>
      </c>
      <c r="B3133" s="6" t="s">
        <v>2773</v>
      </c>
      <c r="C3133" s="6">
        <v>50</v>
      </c>
      <c r="D3133" s="6">
        <v>48.2</v>
      </c>
      <c r="E3133" s="6">
        <v>1</v>
      </c>
    </row>
    <row r="3134" spans="1:5" x14ac:dyDescent="0.25">
      <c r="A3134" s="6">
        <v>60261</v>
      </c>
      <c r="B3134" s="6" t="s">
        <v>2774</v>
      </c>
      <c r="C3134" s="6">
        <v>6</v>
      </c>
      <c r="D3134" s="6">
        <v>545</v>
      </c>
      <c r="E3134" s="6">
        <v>1</v>
      </c>
    </row>
    <row r="3135" spans="1:5" x14ac:dyDescent="0.25">
      <c r="B3135" s="6" t="s">
        <v>4461</v>
      </c>
    </row>
    <row r="3136" spans="1:5" x14ac:dyDescent="0.25">
      <c r="A3136" s="6">
        <v>100549389</v>
      </c>
      <c r="B3136" s="6" t="s">
        <v>2775</v>
      </c>
      <c r="C3136" s="6">
        <v>16</v>
      </c>
      <c r="D3136" s="6">
        <v>37.44</v>
      </c>
      <c r="E3136" s="6">
        <v>4</v>
      </c>
    </row>
    <row r="3137" spans="1:5" x14ac:dyDescent="0.25">
      <c r="A3137" s="6">
        <v>100549390</v>
      </c>
      <c r="B3137" s="6" t="s">
        <v>2776</v>
      </c>
      <c r="C3137" s="6">
        <v>16</v>
      </c>
      <c r="D3137" s="6">
        <v>37.44</v>
      </c>
      <c r="E3137" s="6">
        <v>4</v>
      </c>
    </row>
    <row r="3138" spans="1:5" x14ac:dyDescent="0.25">
      <c r="B3138" s="6" t="s">
        <v>4462</v>
      </c>
    </row>
    <row r="3139" spans="1:5" x14ac:dyDescent="0.25">
      <c r="A3139" s="6">
        <v>33781</v>
      </c>
      <c r="B3139" s="6" t="s">
        <v>2777</v>
      </c>
      <c r="C3139" s="6">
        <v>50</v>
      </c>
      <c r="D3139" s="6">
        <v>8.26</v>
      </c>
      <c r="E3139" s="6">
        <v>10</v>
      </c>
    </row>
    <row r="3140" spans="1:5" x14ac:dyDescent="0.25">
      <c r="A3140" s="6">
        <v>33774</v>
      </c>
      <c r="B3140" s="6" t="s">
        <v>2778</v>
      </c>
      <c r="C3140" s="6">
        <v>9</v>
      </c>
      <c r="D3140" s="6">
        <v>99.85</v>
      </c>
      <c r="E3140" s="6">
        <v>9</v>
      </c>
    </row>
    <row r="3141" spans="1:5" x14ac:dyDescent="0.25">
      <c r="A3141" s="6">
        <v>33782</v>
      </c>
      <c r="B3141" s="6" t="s">
        <v>2779</v>
      </c>
      <c r="C3141" s="6">
        <v>50</v>
      </c>
      <c r="D3141" s="6">
        <v>8.26</v>
      </c>
      <c r="E3141" s="6">
        <v>10</v>
      </c>
    </row>
    <row r="3142" spans="1:5" x14ac:dyDescent="0.25">
      <c r="A3142" s="6">
        <v>34006</v>
      </c>
      <c r="B3142" s="6" t="s">
        <v>2780</v>
      </c>
      <c r="C3142" s="6">
        <v>50</v>
      </c>
      <c r="D3142" s="6">
        <v>8.26</v>
      </c>
      <c r="E3142" s="6">
        <v>10</v>
      </c>
    </row>
    <row r="3143" spans="1:5" x14ac:dyDescent="0.25">
      <c r="A3143" s="6">
        <v>10070</v>
      </c>
      <c r="B3143" s="6" t="s">
        <v>2781</v>
      </c>
      <c r="C3143" s="6">
        <v>16</v>
      </c>
      <c r="D3143" s="6">
        <v>64.59</v>
      </c>
      <c r="E3143" s="6">
        <v>2</v>
      </c>
    </row>
    <row r="3144" spans="1:5" x14ac:dyDescent="0.25">
      <c r="A3144" s="6">
        <v>10137</v>
      </c>
      <c r="B3144" s="6" t="s">
        <v>2782</v>
      </c>
      <c r="C3144" s="6">
        <v>16</v>
      </c>
      <c r="D3144" s="6">
        <v>64.59</v>
      </c>
      <c r="E3144" s="6">
        <v>2</v>
      </c>
    </row>
    <row r="3145" spans="1:5" x14ac:dyDescent="0.25">
      <c r="A3145" s="6">
        <v>10144</v>
      </c>
      <c r="B3145" s="6" t="s">
        <v>2783</v>
      </c>
      <c r="C3145" s="6">
        <v>16</v>
      </c>
      <c r="D3145" s="6">
        <v>62.59</v>
      </c>
      <c r="E3145" s="6">
        <v>2</v>
      </c>
    </row>
    <row r="3146" spans="1:5" x14ac:dyDescent="0.25">
      <c r="A3146" s="6">
        <v>21285</v>
      </c>
      <c r="B3146" s="6" t="s">
        <v>2784</v>
      </c>
      <c r="C3146" s="6">
        <v>8</v>
      </c>
      <c r="D3146" s="6">
        <v>132.43</v>
      </c>
      <c r="E3146" s="6">
        <v>1</v>
      </c>
    </row>
    <row r="3147" spans="1:5" x14ac:dyDescent="0.25">
      <c r="B3147" s="6" t="s">
        <v>4463</v>
      </c>
    </row>
    <row r="3148" spans="1:5" x14ac:dyDescent="0.25">
      <c r="A3148" s="6">
        <v>100521760</v>
      </c>
      <c r="B3148" s="6" t="s">
        <v>2785</v>
      </c>
      <c r="C3148" s="6">
        <v>12</v>
      </c>
      <c r="D3148" s="6">
        <v>69.430000000000007</v>
      </c>
      <c r="E3148" s="6">
        <v>2</v>
      </c>
    </row>
    <row r="3149" spans="1:5" x14ac:dyDescent="0.25">
      <c r="A3149" s="6">
        <v>100510972</v>
      </c>
      <c r="B3149" s="6" t="s">
        <v>2786</v>
      </c>
      <c r="C3149" s="6">
        <v>12</v>
      </c>
      <c r="D3149" s="6">
        <v>70.930000000000007</v>
      </c>
      <c r="E3149" s="6">
        <v>2</v>
      </c>
    </row>
    <row r="3150" spans="1:5" x14ac:dyDescent="0.25">
      <c r="A3150" s="6">
        <v>100505399</v>
      </c>
      <c r="B3150" s="6" t="s">
        <v>2787</v>
      </c>
      <c r="C3150" s="6">
        <v>12</v>
      </c>
      <c r="D3150" s="6">
        <v>90.06</v>
      </c>
      <c r="E3150" s="6">
        <v>2</v>
      </c>
    </row>
    <row r="3151" spans="1:5" x14ac:dyDescent="0.25">
      <c r="B3151" s="6" t="s">
        <v>4464</v>
      </c>
    </row>
    <row r="3152" spans="1:5" x14ac:dyDescent="0.25">
      <c r="A3152" s="6">
        <v>100545454</v>
      </c>
      <c r="B3152" s="6" t="s">
        <v>2788</v>
      </c>
      <c r="C3152" s="6">
        <v>18</v>
      </c>
      <c r="D3152" s="6">
        <v>87.54</v>
      </c>
      <c r="E3152" s="6">
        <v>2</v>
      </c>
    </row>
    <row r="3153" spans="1:5" x14ac:dyDescent="0.25">
      <c r="A3153" s="6">
        <v>100539003</v>
      </c>
      <c r="B3153" s="6" t="s">
        <v>2789</v>
      </c>
      <c r="C3153" s="6">
        <v>15</v>
      </c>
      <c r="D3153" s="6">
        <v>85.59</v>
      </c>
      <c r="E3153" s="6">
        <v>1</v>
      </c>
    </row>
    <row r="3154" spans="1:5" x14ac:dyDescent="0.25">
      <c r="A3154" s="6">
        <v>54720</v>
      </c>
      <c r="B3154" s="6" t="s">
        <v>2790</v>
      </c>
      <c r="C3154" s="6">
        <v>16</v>
      </c>
      <c r="D3154" s="6">
        <v>43.47</v>
      </c>
      <c r="E3154" s="6">
        <v>2</v>
      </c>
    </row>
    <row r="3155" spans="1:5" x14ac:dyDescent="0.25">
      <c r="A3155" s="6">
        <v>100536494</v>
      </c>
      <c r="B3155" s="6" t="s">
        <v>2791</v>
      </c>
      <c r="C3155" s="6">
        <v>36</v>
      </c>
      <c r="D3155" s="6">
        <v>44.12</v>
      </c>
      <c r="E3155" s="6">
        <v>2</v>
      </c>
    </row>
    <row r="3156" spans="1:5" x14ac:dyDescent="0.25">
      <c r="A3156" s="6">
        <v>100557033</v>
      </c>
      <c r="B3156" s="6" t="s">
        <v>2792</v>
      </c>
      <c r="C3156" s="6">
        <v>16</v>
      </c>
      <c r="D3156" s="6">
        <v>115.53</v>
      </c>
      <c r="E3156" s="6">
        <v>2</v>
      </c>
    </row>
    <row r="3157" spans="1:5" x14ac:dyDescent="0.25">
      <c r="A3157" s="6">
        <v>100547345</v>
      </c>
      <c r="B3157" s="6" t="s">
        <v>2793</v>
      </c>
      <c r="C3157" s="6">
        <v>18</v>
      </c>
      <c r="D3157" s="6">
        <v>86.24</v>
      </c>
      <c r="E3157" s="6">
        <v>2</v>
      </c>
    </row>
    <row r="3158" spans="1:5" x14ac:dyDescent="0.25">
      <c r="A3158" s="6">
        <v>8296</v>
      </c>
      <c r="B3158" s="6" t="s">
        <v>2794</v>
      </c>
      <c r="C3158" s="6">
        <v>5</v>
      </c>
      <c r="D3158" s="6">
        <v>83.5</v>
      </c>
      <c r="E3158" s="6">
        <v>2</v>
      </c>
    </row>
    <row r="3159" spans="1:5" x14ac:dyDescent="0.25">
      <c r="A3159" s="6">
        <v>34405</v>
      </c>
      <c r="B3159" s="6" t="s">
        <v>2795</v>
      </c>
      <c r="C3159" s="6">
        <v>8</v>
      </c>
      <c r="D3159" s="6">
        <v>109.07</v>
      </c>
      <c r="E3159" s="6">
        <v>2</v>
      </c>
    </row>
    <row r="3160" spans="1:5" x14ac:dyDescent="0.25">
      <c r="A3160" s="6">
        <v>100547477</v>
      </c>
      <c r="B3160" s="6" t="s">
        <v>2796</v>
      </c>
      <c r="C3160" s="6">
        <v>8</v>
      </c>
      <c r="D3160" s="6">
        <v>105.9</v>
      </c>
      <c r="E3160" s="6">
        <v>2</v>
      </c>
    </row>
    <row r="3161" spans="1:5" x14ac:dyDescent="0.25">
      <c r="A3161" s="6">
        <v>45333</v>
      </c>
      <c r="B3161" s="6" t="s">
        <v>2797</v>
      </c>
      <c r="C3161" s="6">
        <v>6</v>
      </c>
      <c r="D3161" s="6">
        <v>86.87</v>
      </c>
      <c r="E3161" s="6">
        <v>2</v>
      </c>
    </row>
    <row r="3162" spans="1:5" x14ac:dyDescent="0.25">
      <c r="A3162" s="6">
        <v>8301</v>
      </c>
      <c r="B3162" s="6" t="s">
        <v>2798</v>
      </c>
      <c r="C3162" s="6">
        <v>6</v>
      </c>
      <c r="D3162" s="6">
        <v>86.87</v>
      </c>
      <c r="E3162" s="6">
        <v>2</v>
      </c>
    </row>
    <row r="3163" spans="1:5" x14ac:dyDescent="0.25">
      <c r="B3163" s="6" t="s">
        <v>2799</v>
      </c>
    </row>
    <row r="3164" spans="1:5" x14ac:dyDescent="0.25">
      <c r="A3164" s="6">
        <v>14117</v>
      </c>
      <c r="B3164" s="6" t="s">
        <v>2800</v>
      </c>
      <c r="C3164" s="6">
        <v>50</v>
      </c>
      <c r="D3164" s="6">
        <v>18.82</v>
      </c>
      <c r="E3164" s="6">
        <v>10</v>
      </c>
    </row>
    <row r="3165" spans="1:5" x14ac:dyDescent="0.25">
      <c r="A3165" s="6">
        <v>6175</v>
      </c>
      <c r="B3165" s="6" t="s">
        <v>2801</v>
      </c>
      <c r="C3165" s="6">
        <v>1.5</v>
      </c>
      <c r="D3165" s="6">
        <v>527.5</v>
      </c>
      <c r="E3165" s="6">
        <v>1</v>
      </c>
    </row>
    <row r="3166" spans="1:5" x14ac:dyDescent="0.25">
      <c r="B3166" s="6" t="s">
        <v>2802</v>
      </c>
    </row>
    <row r="3167" spans="1:5" x14ac:dyDescent="0.25">
      <c r="B3167" s="6" t="s">
        <v>2803</v>
      </c>
    </row>
    <row r="3168" spans="1:5" x14ac:dyDescent="0.25">
      <c r="A3168" s="6">
        <v>55839</v>
      </c>
      <c r="B3168" s="6" t="s">
        <v>2804</v>
      </c>
      <c r="C3168" s="6">
        <v>36</v>
      </c>
      <c r="D3168" s="6">
        <v>9.41</v>
      </c>
      <c r="E3168" s="6">
        <v>12</v>
      </c>
    </row>
    <row r="3169" spans="1:5" x14ac:dyDescent="0.25">
      <c r="A3169" s="6">
        <v>30999</v>
      </c>
      <c r="B3169" s="6" t="s">
        <v>2805</v>
      </c>
      <c r="C3169" s="6">
        <v>36</v>
      </c>
      <c r="D3169" s="6">
        <v>9.41</v>
      </c>
      <c r="E3169" s="6">
        <v>12</v>
      </c>
    </row>
    <row r="3170" spans="1:5" x14ac:dyDescent="0.25">
      <c r="B3170" s="6" t="s">
        <v>2806</v>
      </c>
    </row>
    <row r="3171" spans="1:5" x14ac:dyDescent="0.25">
      <c r="A3171" s="6">
        <v>129949</v>
      </c>
      <c r="B3171" s="6" t="s">
        <v>2807</v>
      </c>
      <c r="C3171" s="6">
        <v>36</v>
      </c>
      <c r="D3171" s="6">
        <v>7.75</v>
      </c>
      <c r="E3171" s="6">
        <v>12</v>
      </c>
    </row>
    <row r="3172" spans="1:5" x14ac:dyDescent="0.25">
      <c r="A3172" s="6">
        <v>125740</v>
      </c>
      <c r="B3172" s="6" t="s">
        <v>2808</v>
      </c>
      <c r="C3172" s="6">
        <v>36</v>
      </c>
      <c r="D3172" s="6">
        <v>7.75</v>
      </c>
      <c r="E3172" s="6">
        <v>12</v>
      </c>
    </row>
    <row r="3173" spans="1:5" x14ac:dyDescent="0.25">
      <c r="A3173" s="6">
        <v>125757</v>
      </c>
      <c r="B3173" s="6" t="s">
        <v>2809</v>
      </c>
      <c r="C3173" s="6">
        <v>36</v>
      </c>
      <c r="D3173" s="6">
        <v>7.75</v>
      </c>
      <c r="E3173" s="6">
        <v>12</v>
      </c>
    </row>
    <row r="3174" spans="1:5" x14ac:dyDescent="0.25">
      <c r="B3174" s="6" t="s">
        <v>2810</v>
      </c>
    </row>
    <row r="3175" spans="1:5" x14ac:dyDescent="0.25">
      <c r="A3175" s="6">
        <v>14049</v>
      </c>
      <c r="B3175" s="6" t="s">
        <v>2811</v>
      </c>
      <c r="C3175" s="6">
        <v>5</v>
      </c>
      <c r="D3175" s="6">
        <v>251.88</v>
      </c>
      <c r="E3175" s="6">
        <v>5</v>
      </c>
    </row>
    <row r="3176" spans="1:5" x14ac:dyDescent="0.25">
      <c r="A3176" s="6">
        <v>72370</v>
      </c>
      <c r="B3176" s="6" t="s">
        <v>2812</v>
      </c>
      <c r="C3176" s="6">
        <v>1</v>
      </c>
      <c r="D3176" s="6">
        <v>77.78</v>
      </c>
      <c r="E3176" s="6">
        <v>3</v>
      </c>
    </row>
    <row r="3177" spans="1:5" x14ac:dyDescent="0.25">
      <c r="B3177" s="6" t="s">
        <v>2813</v>
      </c>
    </row>
    <row r="3178" spans="1:5" x14ac:dyDescent="0.25">
      <c r="B3178" s="6" t="s">
        <v>3311</v>
      </c>
    </row>
    <row r="3179" spans="1:5" x14ac:dyDescent="0.25">
      <c r="A3179" s="6">
        <v>100549014</v>
      </c>
      <c r="B3179" s="6" t="s">
        <v>2814</v>
      </c>
      <c r="C3179" s="6">
        <v>20</v>
      </c>
      <c r="D3179" s="6">
        <v>52.16</v>
      </c>
      <c r="E3179" s="6">
        <v>5</v>
      </c>
    </row>
    <row r="3180" spans="1:5" x14ac:dyDescent="0.25">
      <c r="A3180" s="6">
        <v>100548454</v>
      </c>
      <c r="B3180" s="6" t="s">
        <v>2815</v>
      </c>
      <c r="C3180" s="6">
        <v>15</v>
      </c>
      <c r="D3180" s="6">
        <v>28.46</v>
      </c>
      <c r="E3180" s="6">
        <v>3</v>
      </c>
    </row>
    <row r="3181" spans="1:5" x14ac:dyDescent="0.25">
      <c r="A3181" s="6">
        <v>100547053</v>
      </c>
      <c r="B3181" s="6" t="s">
        <v>2816</v>
      </c>
      <c r="C3181" s="6">
        <v>20</v>
      </c>
      <c r="D3181" s="6">
        <v>52.16</v>
      </c>
      <c r="E3181" s="6">
        <v>5</v>
      </c>
    </row>
    <row r="3182" spans="1:5" x14ac:dyDescent="0.25">
      <c r="A3182" s="6">
        <v>100553058</v>
      </c>
      <c r="B3182" s="6" t="s">
        <v>2817</v>
      </c>
      <c r="C3182" s="6">
        <v>20</v>
      </c>
      <c r="D3182" s="6">
        <v>56.92</v>
      </c>
      <c r="E3182" s="6">
        <v>5</v>
      </c>
    </row>
    <row r="3183" spans="1:5" x14ac:dyDescent="0.25">
      <c r="A3183" s="6">
        <v>100553061</v>
      </c>
      <c r="B3183" s="6" t="s">
        <v>2818</v>
      </c>
      <c r="C3183" s="6">
        <v>20</v>
      </c>
      <c r="D3183" s="6">
        <v>56.92</v>
      </c>
      <c r="E3183" s="6">
        <v>5</v>
      </c>
    </row>
    <row r="3184" spans="1:5" x14ac:dyDescent="0.25">
      <c r="A3184" s="6">
        <v>100548455</v>
      </c>
      <c r="B3184" s="6" t="s">
        <v>2819</v>
      </c>
      <c r="C3184" s="6">
        <v>15</v>
      </c>
      <c r="D3184" s="6">
        <v>28.46</v>
      </c>
      <c r="E3184" s="6">
        <v>3</v>
      </c>
    </row>
    <row r="3185" spans="1:5" x14ac:dyDescent="0.25">
      <c r="A3185" s="6">
        <v>62750</v>
      </c>
      <c r="B3185" s="6" t="s">
        <v>2820</v>
      </c>
      <c r="C3185" s="6">
        <v>40</v>
      </c>
      <c r="D3185" s="6">
        <v>27.84</v>
      </c>
      <c r="E3185" s="6">
        <v>5</v>
      </c>
    </row>
    <row r="3186" spans="1:5" x14ac:dyDescent="0.25">
      <c r="A3186" s="6">
        <f>62769</f>
        <v>62769</v>
      </c>
      <c r="B3186" s="6" t="s">
        <v>2821</v>
      </c>
      <c r="C3186" s="6">
        <v>20</v>
      </c>
      <c r="D3186" s="6">
        <v>51.21</v>
      </c>
      <c r="E3186" s="6">
        <v>5</v>
      </c>
    </row>
    <row r="3187" spans="1:5" x14ac:dyDescent="0.25">
      <c r="A3187" s="6">
        <v>37407</v>
      </c>
      <c r="B3187" s="6" t="s">
        <v>2822</v>
      </c>
      <c r="C3187" s="6">
        <v>10</v>
      </c>
      <c r="D3187" s="6">
        <v>87.58</v>
      </c>
      <c r="E3187" s="6">
        <v>2</v>
      </c>
    </row>
    <row r="3188" spans="1:5" x14ac:dyDescent="0.25">
      <c r="A3188" s="6">
        <v>22816</v>
      </c>
      <c r="B3188" s="6" t="s">
        <v>2823</v>
      </c>
      <c r="C3188" s="6">
        <v>12</v>
      </c>
      <c r="D3188" s="6">
        <v>90.51</v>
      </c>
      <c r="E3188" s="6">
        <v>2</v>
      </c>
    </row>
    <row r="3189" spans="1:5" x14ac:dyDescent="0.25">
      <c r="A3189" s="6">
        <v>62778</v>
      </c>
      <c r="B3189" s="6" t="s">
        <v>2824</v>
      </c>
      <c r="C3189" s="6">
        <v>40</v>
      </c>
      <c r="D3189" s="6">
        <v>27.84</v>
      </c>
      <c r="E3189" s="6">
        <v>5</v>
      </c>
    </row>
    <row r="3190" spans="1:5" x14ac:dyDescent="0.25">
      <c r="A3190" s="6">
        <v>62749</v>
      </c>
      <c r="B3190" s="6" t="s">
        <v>2825</v>
      </c>
      <c r="C3190" s="6">
        <v>20</v>
      </c>
      <c r="D3190" s="6">
        <v>53.72</v>
      </c>
      <c r="E3190" s="6">
        <v>5</v>
      </c>
    </row>
    <row r="3191" spans="1:5" x14ac:dyDescent="0.25">
      <c r="A3191" s="6">
        <f>37409</f>
        <v>37409</v>
      </c>
      <c r="B3191" s="6" t="s">
        <v>2826</v>
      </c>
      <c r="C3191" s="6">
        <v>10</v>
      </c>
      <c r="D3191" s="6">
        <v>87.58</v>
      </c>
      <c r="E3191" s="6">
        <v>2</v>
      </c>
    </row>
    <row r="3192" spans="1:5" x14ac:dyDescent="0.25">
      <c r="A3192" s="6">
        <v>11239</v>
      </c>
      <c r="B3192" s="6" t="s">
        <v>2827</v>
      </c>
      <c r="C3192" s="6">
        <v>12</v>
      </c>
      <c r="D3192" s="6">
        <v>90.51</v>
      </c>
      <c r="E3192" s="6">
        <v>2</v>
      </c>
    </row>
    <row r="3193" spans="1:5" x14ac:dyDescent="0.25">
      <c r="A3193" s="6">
        <v>62768</v>
      </c>
      <c r="B3193" s="6" t="s">
        <v>2828</v>
      </c>
      <c r="C3193" s="6">
        <v>40</v>
      </c>
      <c r="D3193" s="6">
        <v>27.84</v>
      </c>
      <c r="E3193" s="6">
        <v>5</v>
      </c>
    </row>
    <row r="3194" spans="1:5" x14ac:dyDescent="0.25">
      <c r="A3194" s="6">
        <f>62777</f>
        <v>62777</v>
      </c>
      <c r="B3194" s="6" t="s">
        <v>2829</v>
      </c>
      <c r="C3194" s="6">
        <v>20</v>
      </c>
      <c r="D3194" s="6">
        <v>53.72</v>
      </c>
      <c r="E3194" s="6">
        <v>5</v>
      </c>
    </row>
    <row r="3195" spans="1:5" x14ac:dyDescent="0.25">
      <c r="A3195" s="6">
        <f>37408</f>
        <v>37408</v>
      </c>
      <c r="B3195" s="6" t="s">
        <v>2830</v>
      </c>
      <c r="C3195" s="6">
        <v>10</v>
      </c>
      <c r="D3195" s="6">
        <v>87.58</v>
      </c>
      <c r="E3195" s="6">
        <v>2</v>
      </c>
    </row>
    <row r="3196" spans="1:5" x14ac:dyDescent="0.25">
      <c r="A3196" s="6">
        <v>31158</v>
      </c>
      <c r="B3196" s="6" t="s">
        <v>2831</v>
      </c>
      <c r="C3196" s="6">
        <v>12</v>
      </c>
      <c r="D3196" s="6">
        <v>90.51</v>
      </c>
      <c r="E3196" s="6">
        <v>2</v>
      </c>
    </row>
    <row r="3197" spans="1:5" x14ac:dyDescent="0.25">
      <c r="A3197" s="6">
        <v>2072</v>
      </c>
      <c r="B3197" s="6" t="s">
        <v>2832</v>
      </c>
      <c r="C3197" s="6">
        <v>12</v>
      </c>
      <c r="D3197" s="6">
        <v>90.51</v>
      </c>
      <c r="E3197" s="6">
        <v>2</v>
      </c>
    </row>
    <row r="3198" spans="1:5" x14ac:dyDescent="0.25">
      <c r="A3198" s="6">
        <v>62779</v>
      </c>
      <c r="B3198" s="6" t="s">
        <v>2833</v>
      </c>
      <c r="C3198" s="6">
        <v>40</v>
      </c>
      <c r="D3198" s="6">
        <v>27.84</v>
      </c>
      <c r="E3198" s="6">
        <v>5</v>
      </c>
    </row>
    <row r="3199" spans="1:5" x14ac:dyDescent="0.25">
      <c r="A3199" s="6">
        <v>62770</v>
      </c>
      <c r="B3199" s="6" t="s">
        <v>2834</v>
      </c>
      <c r="C3199" s="6">
        <v>20</v>
      </c>
      <c r="D3199" s="6">
        <v>53.72</v>
      </c>
      <c r="E3199" s="6">
        <v>5</v>
      </c>
    </row>
    <row r="3200" spans="1:5" x14ac:dyDescent="0.25">
      <c r="A3200" s="6">
        <v>40381</v>
      </c>
      <c r="B3200" s="6" t="s">
        <v>2835</v>
      </c>
      <c r="C3200" s="6">
        <v>10</v>
      </c>
      <c r="D3200" s="6">
        <v>87.58</v>
      </c>
      <c r="E3200" s="6">
        <v>2</v>
      </c>
    </row>
    <row r="3201" spans="1:5" x14ac:dyDescent="0.25">
      <c r="A3201" s="6">
        <v>62780</v>
      </c>
      <c r="B3201" s="6" t="s">
        <v>2836</v>
      </c>
      <c r="C3201" s="6">
        <v>40</v>
      </c>
      <c r="D3201" s="6">
        <v>23.72</v>
      </c>
      <c r="E3201" s="6">
        <v>5</v>
      </c>
    </row>
    <row r="3202" spans="1:5" x14ac:dyDescent="0.25">
      <c r="A3202" s="6">
        <v>62781</v>
      </c>
      <c r="B3202" s="6" t="s">
        <v>2837</v>
      </c>
      <c r="C3202" s="6">
        <v>20</v>
      </c>
      <c r="D3202" s="6">
        <v>41.83</v>
      </c>
      <c r="E3202" s="6">
        <v>5</v>
      </c>
    </row>
    <row r="3203" spans="1:5" x14ac:dyDescent="0.25">
      <c r="A3203" s="6">
        <v>39009</v>
      </c>
      <c r="B3203" s="6" t="s">
        <v>2838</v>
      </c>
      <c r="C3203" s="6">
        <v>10</v>
      </c>
      <c r="D3203" s="6">
        <v>77.760000000000005</v>
      </c>
      <c r="E3203" s="6">
        <v>2</v>
      </c>
    </row>
    <row r="3204" spans="1:5" x14ac:dyDescent="0.25">
      <c r="A3204" s="6">
        <v>39008</v>
      </c>
      <c r="B3204" s="6" t="s">
        <v>2839</v>
      </c>
      <c r="C3204" s="6">
        <v>12</v>
      </c>
      <c r="D3204" s="6">
        <v>79.319999999999993</v>
      </c>
      <c r="E3204" s="6">
        <v>2</v>
      </c>
    </row>
    <row r="3205" spans="1:5" x14ac:dyDescent="0.25">
      <c r="A3205" s="6">
        <v>100447512</v>
      </c>
      <c r="B3205" s="6" t="s">
        <v>2840</v>
      </c>
      <c r="C3205" s="6">
        <v>20</v>
      </c>
      <c r="D3205" s="6">
        <v>53.72</v>
      </c>
      <c r="E3205" s="6">
        <v>5</v>
      </c>
    </row>
    <row r="3206" spans="1:5" x14ac:dyDescent="0.25">
      <c r="A3206" s="6">
        <v>100459741</v>
      </c>
      <c r="B3206" s="6" t="s">
        <v>2841</v>
      </c>
      <c r="C3206" s="6">
        <v>10</v>
      </c>
      <c r="D3206" s="6">
        <v>87.58</v>
      </c>
      <c r="E3206" s="6">
        <v>2</v>
      </c>
    </row>
    <row r="3207" spans="1:5" x14ac:dyDescent="0.25">
      <c r="A3207" s="6">
        <v>100545970</v>
      </c>
      <c r="B3207" s="6" t="s">
        <v>2842</v>
      </c>
      <c r="C3207" s="6">
        <v>20</v>
      </c>
      <c r="D3207" s="6">
        <v>52.16</v>
      </c>
      <c r="E3207" s="6">
        <v>5</v>
      </c>
    </row>
    <row r="3208" spans="1:5" x14ac:dyDescent="0.25">
      <c r="B3208" s="6" t="s">
        <v>4438</v>
      </c>
    </row>
    <row r="3209" spans="1:5" x14ac:dyDescent="0.25">
      <c r="A3209" s="6">
        <v>100415828</v>
      </c>
      <c r="B3209" s="6" t="s">
        <v>2843</v>
      </c>
      <c r="C3209" s="6">
        <v>20</v>
      </c>
      <c r="D3209" s="6">
        <v>41.48</v>
      </c>
      <c r="E3209" s="6">
        <v>5</v>
      </c>
    </row>
    <row r="3210" spans="1:5" x14ac:dyDescent="0.25">
      <c r="A3210" s="6">
        <v>100432020</v>
      </c>
      <c r="B3210" s="6" t="s">
        <v>2844</v>
      </c>
      <c r="C3210" s="6">
        <v>10</v>
      </c>
      <c r="D3210" s="6">
        <v>77.86</v>
      </c>
      <c r="E3210" s="6">
        <v>2</v>
      </c>
    </row>
    <row r="3211" spans="1:5" x14ac:dyDescent="0.25">
      <c r="A3211" s="6">
        <v>28535</v>
      </c>
      <c r="B3211" s="6" t="s">
        <v>2845</v>
      </c>
      <c r="C3211" s="6">
        <v>12</v>
      </c>
      <c r="D3211" s="6">
        <v>78.22</v>
      </c>
      <c r="E3211" s="6">
        <v>2</v>
      </c>
    </row>
    <row r="3212" spans="1:5" x14ac:dyDescent="0.25">
      <c r="B3212" s="6" t="s">
        <v>4465</v>
      </c>
    </row>
    <row r="3213" spans="1:5" x14ac:dyDescent="0.25">
      <c r="A3213" s="6">
        <v>100477527</v>
      </c>
      <c r="B3213" s="6" t="s">
        <v>2846</v>
      </c>
      <c r="C3213" s="6">
        <v>24</v>
      </c>
      <c r="D3213" s="6">
        <v>33.700000000000003</v>
      </c>
      <c r="E3213" s="6">
        <v>3</v>
      </c>
    </row>
    <row r="3214" spans="1:5" x14ac:dyDescent="0.25">
      <c r="A3214" s="6">
        <v>100477535</v>
      </c>
      <c r="B3214" s="6" t="s">
        <v>2847</v>
      </c>
      <c r="C3214" s="6">
        <v>20</v>
      </c>
      <c r="D3214" s="6">
        <v>52.8</v>
      </c>
      <c r="E3214" s="6">
        <v>2</v>
      </c>
    </row>
    <row r="3215" spans="1:5" x14ac:dyDescent="0.25">
      <c r="A3215" s="6">
        <v>100516725</v>
      </c>
      <c r="B3215" s="6" t="s">
        <v>2848</v>
      </c>
      <c r="C3215" s="6">
        <v>24</v>
      </c>
      <c r="D3215" s="6">
        <v>33.700000000000003</v>
      </c>
      <c r="E3215" s="6">
        <v>3</v>
      </c>
    </row>
    <row r="3216" spans="1:5" x14ac:dyDescent="0.25">
      <c r="A3216" s="6">
        <v>100547302</v>
      </c>
      <c r="B3216" s="6" t="s">
        <v>2849</v>
      </c>
      <c r="C3216" s="6">
        <v>20</v>
      </c>
      <c r="D3216" s="6">
        <v>53.9</v>
      </c>
      <c r="E3216" s="6">
        <v>2</v>
      </c>
    </row>
    <row r="3217" spans="1:5" x14ac:dyDescent="0.25">
      <c r="A3217" s="6">
        <v>100475011</v>
      </c>
      <c r="B3217" s="6" t="s">
        <v>2850</v>
      </c>
      <c r="C3217" s="6">
        <v>20</v>
      </c>
      <c r="D3217" s="6">
        <v>54.4</v>
      </c>
      <c r="E3217" s="6">
        <v>1</v>
      </c>
    </row>
    <row r="3218" spans="1:5" x14ac:dyDescent="0.25">
      <c r="A3218" s="6">
        <v>25053</v>
      </c>
      <c r="B3218" s="6" t="s">
        <v>2851</v>
      </c>
      <c r="C3218" s="6">
        <v>1</v>
      </c>
      <c r="D3218" s="6">
        <v>755.5</v>
      </c>
      <c r="E3218" s="6">
        <v>1</v>
      </c>
    </row>
    <row r="3219" spans="1:5" x14ac:dyDescent="0.25">
      <c r="A3219" s="6">
        <v>100386393</v>
      </c>
      <c r="B3219" s="6" t="s">
        <v>2852</v>
      </c>
      <c r="C3219" s="6">
        <v>2</v>
      </c>
      <c r="D3219" s="6">
        <v>249.9</v>
      </c>
      <c r="E3219" s="6">
        <v>1</v>
      </c>
    </row>
    <row r="3220" spans="1:5" x14ac:dyDescent="0.25">
      <c r="A3220" s="6">
        <v>3879</v>
      </c>
      <c r="B3220" s="6" t="s">
        <v>2853</v>
      </c>
      <c r="C3220" s="6">
        <v>24</v>
      </c>
      <c r="D3220" s="6">
        <v>36.4</v>
      </c>
      <c r="E3220" s="6">
        <v>3</v>
      </c>
    </row>
    <row r="3221" spans="1:5" x14ac:dyDescent="0.25">
      <c r="A3221" s="6">
        <v>24296</v>
      </c>
      <c r="B3221" s="6" t="s">
        <v>2854</v>
      </c>
      <c r="C3221" s="6">
        <v>12</v>
      </c>
      <c r="D3221" s="6">
        <v>66.2</v>
      </c>
      <c r="E3221" s="6">
        <v>2</v>
      </c>
    </row>
    <row r="3222" spans="1:5" x14ac:dyDescent="0.25">
      <c r="A3222" s="6">
        <v>13084</v>
      </c>
      <c r="B3222" s="6" t="s">
        <v>2855</v>
      </c>
      <c r="C3222" s="6">
        <v>20</v>
      </c>
      <c r="D3222" s="6">
        <v>61.9</v>
      </c>
      <c r="E3222" s="6">
        <v>2</v>
      </c>
    </row>
    <row r="3223" spans="1:5" x14ac:dyDescent="0.25">
      <c r="A3223" s="6">
        <v>13151</v>
      </c>
      <c r="B3223" s="6" t="s">
        <v>2856</v>
      </c>
      <c r="C3223" s="6">
        <v>16</v>
      </c>
      <c r="D3223" s="6">
        <v>92.9</v>
      </c>
      <c r="E3223" s="6">
        <v>1</v>
      </c>
    </row>
    <row r="3224" spans="1:5" x14ac:dyDescent="0.25">
      <c r="A3224" s="6">
        <v>24295</v>
      </c>
      <c r="B3224" s="6" t="s">
        <v>2857</v>
      </c>
      <c r="C3224" s="6">
        <v>6</v>
      </c>
      <c r="D3224" s="6">
        <v>105.5</v>
      </c>
      <c r="E3224" s="6">
        <v>2</v>
      </c>
    </row>
    <row r="3225" spans="1:5" x14ac:dyDescent="0.25">
      <c r="A3225" s="6">
        <v>12720</v>
      </c>
      <c r="B3225" s="6" t="s">
        <v>2858</v>
      </c>
      <c r="C3225" s="6">
        <v>6</v>
      </c>
      <c r="D3225" s="6">
        <v>114.7</v>
      </c>
      <c r="E3225" s="6">
        <v>2</v>
      </c>
    </row>
    <row r="3226" spans="1:5" x14ac:dyDescent="0.25">
      <c r="A3226" s="6">
        <v>100516717</v>
      </c>
      <c r="B3226" s="6" t="s">
        <v>2859</v>
      </c>
      <c r="C3226" s="6">
        <v>16</v>
      </c>
      <c r="D3226" s="6">
        <v>78.8</v>
      </c>
      <c r="E3226" s="6">
        <v>2</v>
      </c>
    </row>
    <row r="3227" spans="1:5" x14ac:dyDescent="0.25">
      <c r="A3227" s="6">
        <v>100516709</v>
      </c>
      <c r="B3227" s="6" t="s">
        <v>2860</v>
      </c>
      <c r="C3227" s="6">
        <v>20</v>
      </c>
      <c r="D3227" s="6">
        <v>49.7</v>
      </c>
      <c r="E3227" s="6">
        <v>2</v>
      </c>
    </row>
    <row r="3228" spans="1:5" x14ac:dyDescent="0.25">
      <c r="A3228" s="6">
        <v>100452240</v>
      </c>
      <c r="B3228" s="6" t="s">
        <v>2861</v>
      </c>
      <c r="C3228" s="6">
        <v>20</v>
      </c>
      <c r="D3228" s="6">
        <v>47.5</v>
      </c>
      <c r="E3228" s="6">
        <v>2</v>
      </c>
    </row>
    <row r="3229" spans="1:5" x14ac:dyDescent="0.25">
      <c r="A3229" s="6">
        <v>100452258</v>
      </c>
      <c r="B3229" s="6" t="s">
        <v>2862</v>
      </c>
      <c r="C3229" s="6">
        <v>16</v>
      </c>
      <c r="D3229" s="6">
        <v>77.900000000000006</v>
      </c>
      <c r="E3229" s="6">
        <v>2</v>
      </c>
    </row>
    <row r="3230" spans="1:5" x14ac:dyDescent="0.25">
      <c r="A3230" s="6">
        <v>100413355</v>
      </c>
      <c r="B3230" s="6" t="s">
        <v>2863</v>
      </c>
      <c r="C3230" s="6">
        <v>6</v>
      </c>
      <c r="D3230" s="6">
        <v>80.3</v>
      </c>
      <c r="E3230" s="6">
        <v>1</v>
      </c>
    </row>
    <row r="3231" spans="1:5" x14ac:dyDescent="0.25">
      <c r="A3231" s="6">
        <v>100452231</v>
      </c>
      <c r="B3231" s="6" t="s">
        <v>2864</v>
      </c>
      <c r="C3231" s="6">
        <v>24</v>
      </c>
      <c r="D3231" s="6">
        <v>24.6</v>
      </c>
      <c r="E3231" s="6">
        <v>3</v>
      </c>
    </row>
    <row r="3232" spans="1:5" x14ac:dyDescent="0.25">
      <c r="A3232" s="6">
        <v>59599</v>
      </c>
      <c r="B3232" s="6" t="s">
        <v>2865</v>
      </c>
      <c r="C3232" s="6">
        <v>1</v>
      </c>
      <c r="D3232" s="6">
        <v>571.1</v>
      </c>
      <c r="E3232" s="6">
        <v>1</v>
      </c>
    </row>
    <row r="3233" spans="1:5" x14ac:dyDescent="0.25">
      <c r="A3233" s="6">
        <v>13028</v>
      </c>
      <c r="B3233" s="6" t="s">
        <v>2866</v>
      </c>
      <c r="C3233" s="6">
        <v>16</v>
      </c>
      <c r="D3233" s="6">
        <v>51.2</v>
      </c>
      <c r="E3233" s="6">
        <v>2</v>
      </c>
    </row>
    <row r="3234" spans="1:5" x14ac:dyDescent="0.25">
      <c r="A3234" s="6">
        <v>6453</v>
      </c>
      <c r="B3234" s="6" t="s">
        <v>2867</v>
      </c>
      <c r="C3234" s="6">
        <v>24</v>
      </c>
      <c r="D3234" s="6">
        <v>14.7</v>
      </c>
      <c r="E3234" s="6">
        <v>1</v>
      </c>
    </row>
    <row r="3235" spans="1:5" x14ac:dyDescent="0.25">
      <c r="A3235" s="6">
        <v>13085</v>
      </c>
      <c r="B3235" s="6" t="s">
        <v>2868</v>
      </c>
      <c r="C3235" s="6">
        <v>20</v>
      </c>
      <c r="D3235" s="6">
        <v>28.5</v>
      </c>
      <c r="E3235" s="6">
        <v>2</v>
      </c>
    </row>
    <row r="3236" spans="1:5" x14ac:dyDescent="0.25">
      <c r="A3236" s="6">
        <v>7263</v>
      </c>
      <c r="B3236" s="6" t="s">
        <v>2869</v>
      </c>
      <c r="C3236" s="6">
        <v>6</v>
      </c>
      <c r="D3236" s="6">
        <v>68.2</v>
      </c>
      <c r="E3236" s="6">
        <v>2</v>
      </c>
    </row>
    <row r="3237" spans="1:5" x14ac:dyDescent="0.25">
      <c r="B3237" s="6" t="s">
        <v>3311</v>
      </c>
    </row>
    <row r="3238" spans="1:5" x14ac:dyDescent="0.25">
      <c r="A3238" s="6">
        <v>100545582</v>
      </c>
      <c r="B3238" s="6" t="s">
        <v>2870</v>
      </c>
      <c r="C3238" s="6">
        <v>20</v>
      </c>
      <c r="D3238" s="6">
        <v>35.520000000000003</v>
      </c>
      <c r="E3238" s="6">
        <v>5</v>
      </c>
    </row>
    <row r="3239" spans="1:5" x14ac:dyDescent="0.25">
      <c r="A3239" s="6">
        <v>100545584</v>
      </c>
      <c r="B3239" s="6" t="s">
        <v>2871</v>
      </c>
      <c r="C3239" s="6">
        <v>20</v>
      </c>
      <c r="D3239" s="6">
        <v>35.520000000000003</v>
      </c>
      <c r="E3239" s="6">
        <v>5</v>
      </c>
    </row>
    <row r="3240" spans="1:5" x14ac:dyDescent="0.25">
      <c r="B3240" s="6" t="s">
        <v>4260</v>
      </c>
    </row>
    <row r="3241" spans="1:5" x14ac:dyDescent="0.25">
      <c r="A3241" s="6">
        <v>14355</v>
      </c>
      <c r="B3241" s="6" t="s">
        <v>2872</v>
      </c>
      <c r="C3241" s="6">
        <v>24</v>
      </c>
      <c r="D3241" s="6">
        <v>72.95</v>
      </c>
      <c r="E3241" s="6">
        <v>1</v>
      </c>
    </row>
    <row r="3242" spans="1:5" x14ac:dyDescent="0.25">
      <c r="B3242" s="6" t="s">
        <v>2873</v>
      </c>
    </row>
    <row r="3243" spans="1:5" x14ac:dyDescent="0.25">
      <c r="B3243" s="6" t="s">
        <v>4466</v>
      </c>
    </row>
    <row r="3244" spans="1:5" x14ac:dyDescent="0.25">
      <c r="A3244" s="6">
        <v>100548234</v>
      </c>
      <c r="B3244" s="6" t="s">
        <v>2874</v>
      </c>
      <c r="C3244" s="6">
        <v>20</v>
      </c>
      <c r="D3244" s="6">
        <v>41.44</v>
      </c>
      <c r="E3244" s="6">
        <v>4</v>
      </c>
    </row>
    <row r="3245" spans="1:5" x14ac:dyDescent="0.25">
      <c r="A3245" s="6">
        <v>100548535</v>
      </c>
      <c r="B3245" s="6" t="s">
        <v>2875</v>
      </c>
      <c r="C3245" s="6">
        <v>12</v>
      </c>
      <c r="D3245" s="6">
        <v>74.2</v>
      </c>
      <c r="E3245" s="6">
        <v>3</v>
      </c>
    </row>
    <row r="3246" spans="1:5" x14ac:dyDescent="0.25">
      <c r="A3246" s="6">
        <v>100543515</v>
      </c>
      <c r="B3246" s="6" t="s">
        <v>2876</v>
      </c>
      <c r="C3246" s="6">
        <v>32</v>
      </c>
      <c r="D3246" s="6">
        <v>21.06</v>
      </c>
      <c r="E3246" s="6">
        <v>8</v>
      </c>
    </row>
    <row r="3247" spans="1:5" x14ac:dyDescent="0.25">
      <c r="A3247" s="6">
        <v>100497077</v>
      </c>
      <c r="B3247" s="6" t="s">
        <v>2877</v>
      </c>
      <c r="C3247" s="6">
        <v>21</v>
      </c>
      <c r="D3247" s="6">
        <v>45.09</v>
      </c>
      <c r="E3247" s="6">
        <v>5</v>
      </c>
    </row>
    <row r="3248" spans="1:5" x14ac:dyDescent="0.25">
      <c r="A3248" s="6">
        <v>27037</v>
      </c>
      <c r="B3248" s="6" t="s">
        <v>2878</v>
      </c>
      <c r="C3248" s="6">
        <v>24</v>
      </c>
      <c r="D3248" s="6">
        <v>32.46</v>
      </c>
      <c r="E3248" s="6">
        <v>24</v>
      </c>
    </row>
    <row r="3249" spans="1:5" x14ac:dyDescent="0.25">
      <c r="A3249" s="6">
        <v>100506412</v>
      </c>
      <c r="B3249" s="6" t="s">
        <v>2879</v>
      </c>
      <c r="C3249" s="6">
        <v>24</v>
      </c>
      <c r="D3249" s="6">
        <v>32.46</v>
      </c>
      <c r="E3249" s="6">
        <v>24</v>
      </c>
    </row>
    <row r="3250" spans="1:5" x14ac:dyDescent="0.25">
      <c r="A3250" s="6">
        <v>100543518</v>
      </c>
      <c r="B3250" s="6" t="s">
        <v>2880</v>
      </c>
      <c r="C3250" s="6">
        <v>20</v>
      </c>
      <c r="D3250" s="6">
        <v>36.99</v>
      </c>
      <c r="E3250" s="6">
        <v>5</v>
      </c>
    </row>
    <row r="3251" spans="1:5" x14ac:dyDescent="0.25">
      <c r="A3251" s="6">
        <v>100525322</v>
      </c>
      <c r="B3251" s="6" t="s">
        <v>2881</v>
      </c>
      <c r="C3251" s="6">
        <v>6</v>
      </c>
      <c r="D3251" s="6">
        <v>228.38</v>
      </c>
      <c r="E3251" s="6">
        <v>1</v>
      </c>
    </row>
    <row r="3252" spans="1:5" x14ac:dyDescent="0.25">
      <c r="A3252" s="6">
        <v>100548230</v>
      </c>
      <c r="B3252" s="6" t="s">
        <v>2882</v>
      </c>
      <c r="C3252" s="6">
        <v>24</v>
      </c>
      <c r="D3252" s="6">
        <v>32.46</v>
      </c>
      <c r="E3252" s="6">
        <v>6</v>
      </c>
    </row>
    <row r="3253" spans="1:5" x14ac:dyDescent="0.25">
      <c r="A3253" s="6">
        <v>100548229</v>
      </c>
      <c r="B3253" s="6" t="s">
        <v>2883</v>
      </c>
      <c r="C3253" s="6">
        <v>24</v>
      </c>
      <c r="D3253" s="6">
        <v>33.18</v>
      </c>
      <c r="E3253" s="6">
        <v>6</v>
      </c>
    </row>
    <row r="3254" spans="1:5" x14ac:dyDescent="0.25">
      <c r="A3254" s="6">
        <v>153621</v>
      </c>
      <c r="B3254" s="6" t="s">
        <v>2884</v>
      </c>
      <c r="C3254" s="6">
        <v>24</v>
      </c>
      <c r="D3254" s="6">
        <v>32.46</v>
      </c>
      <c r="E3254" s="6">
        <v>6</v>
      </c>
    </row>
    <row r="3255" spans="1:5" x14ac:dyDescent="0.25">
      <c r="A3255" s="6">
        <v>153620</v>
      </c>
      <c r="B3255" s="6" t="s">
        <v>2885</v>
      </c>
      <c r="C3255" s="6">
        <v>24</v>
      </c>
      <c r="D3255" s="6">
        <v>32.46</v>
      </c>
      <c r="E3255" s="6">
        <v>6</v>
      </c>
    </row>
    <row r="3256" spans="1:5" x14ac:dyDescent="0.25">
      <c r="A3256" s="6">
        <v>100548235</v>
      </c>
      <c r="B3256" s="6" t="s">
        <v>2886</v>
      </c>
      <c r="C3256" s="6">
        <v>20</v>
      </c>
      <c r="D3256" s="6">
        <v>36.99</v>
      </c>
      <c r="E3256" s="6">
        <v>5</v>
      </c>
    </row>
    <row r="3257" spans="1:5" x14ac:dyDescent="0.25">
      <c r="A3257" s="6">
        <v>100548237</v>
      </c>
      <c r="B3257" s="6" t="s">
        <v>2887</v>
      </c>
      <c r="C3257" s="6">
        <v>28</v>
      </c>
      <c r="D3257" s="6">
        <v>29.65</v>
      </c>
      <c r="E3257" s="6">
        <v>7</v>
      </c>
    </row>
    <row r="3258" spans="1:5" x14ac:dyDescent="0.25">
      <c r="A3258" s="6">
        <v>100547785</v>
      </c>
      <c r="B3258" s="6" t="s">
        <v>2888</v>
      </c>
      <c r="C3258" s="6">
        <v>28</v>
      </c>
      <c r="D3258" s="6">
        <v>28.25</v>
      </c>
      <c r="E3258" s="6">
        <v>7</v>
      </c>
    </row>
    <row r="3259" spans="1:5" x14ac:dyDescent="0.25">
      <c r="A3259" s="6">
        <v>100547786</v>
      </c>
      <c r="B3259" s="6" t="s">
        <v>2889</v>
      </c>
      <c r="C3259" s="6">
        <v>28</v>
      </c>
      <c r="D3259" s="6">
        <v>28.24</v>
      </c>
      <c r="E3259" s="6">
        <v>7</v>
      </c>
    </row>
    <row r="3260" spans="1:5" x14ac:dyDescent="0.25">
      <c r="A3260" s="6">
        <v>100544056</v>
      </c>
      <c r="B3260" s="6" t="s">
        <v>2890</v>
      </c>
      <c r="C3260" s="6">
        <v>24</v>
      </c>
      <c r="D3260" s="6">
        <v>23.33</v>
      </c>
      <c r="E3260" s="6">
        <v>24</v>
      </c>
    </row>
    <row r="3261" spans="1:5" x14ac:dyDescent="0.25">
      <c r="A3261" s="6">
        <v>100544064</v>
      </c>
      <c r="B3261" s="6" t="s">
        <v>2891</v>
      </c>
      <c r="C3261" s="6">
        <v>24</v>
      </c>
      <c r="D3261" s="6">
        <v>23.33</v>
      </c>
      <c r="E3261" s="6">
        <v>24</v>
      </c>
    </row>
    <row r="3262" spans="1:5" x14ac:dyDescent="0.25">
      <c r="A3262" s="6">
        <v>100548370</v>
      </c>
      <c r="B3262" s="6" t="s">
        <v>2892</v>
      </c>
      <c r="C3262" s="6">
        <v>24</v>
      </c>
      <c r="D3262" s="6">
        <v>46.11</v>
      </c>
      <c r="E3262" s="6">
        <v>6</v>
      </c>
    </row>
    <row r="3263" spans="1:5" x14ac:dyDescent="0.25">
      <c r="A3263" s="6">
        <v>100548236</v>
      </c>
      <c r="B3263" s="6" t="s">
        <v>2893</v>
      </c>
      <c r="C3263" s="6">
        <v>24</v>
      </c>
      <c r="D3263" s="6">
        <v>46.13</v>
      </c>
      <c r="E3263" s="6">
        <v>3</v>
      </c>
    </row>
    <row r="3264" spans="1:5" x14ac:dyDescent="0.25">
      <c r="A3264" s="6">
        <v>100548231</v>
      </c>
      <c r="B3264" s="6" t="s">
        <v>2894</v>
      </c>
      <c r="C3264" s="6">
        <v>24</v>
      </c>
      <c r="D3264" s="6">
        <v>55.68</v>
      </c>
      <c r="E3264" s="6">
        <v>3</v>
      </c>
    </row>
    <row r="3265" spans="1:5" x14ac:dyDescent="0.25">
      <c r="A3265" s="6">
        <v>100548232</v>
      </c>
      <c r="B3265" s="6" t="s">
        <v>2895</v>
      </c>
      <c r="C3265" s="6">
        <v>24</v>
      </c>
      <c r="D3265" s="6">
        <v>55.68</v>
      </c>
      <c r="E3265" s="6">
        <v>3</v>
      </c>
    </row>
    <row r="3266" spans="1:5" x14ac:dyDescent="0.25">
      <c r="A3266" s="6">
        <v>100547831</v>
      </c>
      <c r="B3266" s="6" t="s">
        <v>2896</v>
      </c>
      <c r="C3266" s="6">
        <v>24</v>
      </c>
      <c r="D3266" s="6">
        <v>55.68</v>
      </c>
      <c r="E3266" s="6">
        <v>3</v>
      </c>
    </row>
    <row r="3267" spans="1:5" x14ac:dyDescent="0.25">
      <c r="A3267" s="6">
        <v>26506</v>
      </c>
      <c r="B3267" s="6" t="s">
        <v>2897</v>
      </c>
      <c r="C3267" s="6">
        <v>8</v>
      </c>
      <c r="D3267" s="6">
        <v>192.64</v>
      </c>
      <c r="E3267" s="6">
        <v>1</v>
      </c>
    </row>
    <row r="3268" spans="1:5" x14ac:dyDescent="0.25">
      <c r="A3268" s="6">
        <v>100547779</v>
      </c>
      <c r="B3268" s="6" t="s">
        <v>2898</v>
      </c>
      <c r="C3268" s="6">
        <v>6</v>
      </c>
      <c r="D3268" s="6">
        <v>164.23</v>
      </c>
      <c r="E3268" s="6">
        <v>1</v>
      </c>
    </row>
    <row r="3269" spans="1:5" x14ac:dyDescent="0.25">
      <c r="A3269" s="6">
        <f>84504</f>
        <v>84504</v>
      </c>
      <c r="B3269" s="6" t="s">
        <v>2899</v>
      </c>
      <c r="C3269" s="6">
        <v>28</v>
      </c>
      <c r="D3269" s="6">
        <v>21.06</v>
      </c>
      <c r="E3269" s="6">
        <v>14</v>
      </c>
    </row>
    <row r="3270" spans="1:5" x14ac:dyDescent="0.25">
      <c r="A3270" s="6">
        <v>1085</v>
      </c>
      <c r="B3270" s="6" t="s">
        <v>2900</v>
      </c>
      <c r="C3270" s="6">
        <v>6</v>
      </c>
      <c r="D3270" s="6">
        <v>252.4</v>
      </c>
      <c r="E3270" s="6">
        <v>1</v>
      </c>
    </row>
    <row r="3271" spans="1:5" x14ac:dyDescent="0.25">
      <c r="A3271" s="6">
        <v>100548238</v>
      </c>
      <c r="B3271" s="6" t="s">
        <v>2901</v>
      </c>
      <c r="C3271" s="6">
        <v>28</v>
      </c>
      <c r="D3271" s="6">
        <v>48.95</v>
      </c>
      <c r="E3271" s="6">
        <v>7</v>
      </c>
    </row>
    <row r="3272" spans="1:5" x14ac:dyDescent="0.25">
      <c r="B3272" s="6" t="s">
        <v>4467</v>
      </c>
    </row>
    <row r="3273" spans="1:5" x14ac:dyDescent="0.25">
      <c r="A3273" s="6">
        <v>37411</v>
      </c>
      <c r="B3273" s="6" t="s">
        <v>2902</v>
      </c>
      <c r="C3273" s="6">
        <v>4</v>
      </c>
      <c r="D3273" s="6">
        <v>252.28</v>
      </c>
      <c r="E3273" s="6">
        <v>1</v>
      </c>
    </row>
    <row r="3274" spans="1:5" x14ac:dyDescent="0.25">
      <c r="B3274" s="6" t="s">
        <v>4468</v>
      </c>
    </row>
    <row r="3275" spans="1:5" x14ac:dyDescent="0.25">
      <c r="A3275" s="6">
        <v>27025</v>
      </c>
      <c r="B3275" s="6" t="s">
        <v>2903</v>
      </c>
      <c r="C3275" s="6">
        <v>24</v>
      </c>
      <c r="D3275" s="6">
        <v>32.46</v>
      </c>
      <c r="E3275" s="6">
        <v>24</v>
      </c>
    </row>
    <row r="3276" spans="1:5" x14ac:dyDescent="0.25">
      <c r="B3276" s="6" t="s">
        <v>4469</v>
      </c>
    </row>
    <row r="3277" spans="1:5" x14ac:dyDescent="0.25">
      <c r="A3277" s="6">
        <v>100548546</v>
      </c>
      <c r="B3277" s="6" t="s">
        <v>2904</v>
      </c>
      <c r="C3277" s="6">
        <v>24</v>
      </c>
      <c r="D3277" s="6">
        <v>11.7</v>
      </c>
      <c r="E3277" s="6">
        <v>24</v>
      </c>
    </row>
    <row r="3278" spans="1:5" x14ac:dyDescent="0.25">
      <c r="B3278" s="6" t="s">
        <v>4470</v>
      </c>
    </row>
    <row r="3279" spans="1:5" x14ac:dyDescent="0.25">
      <c r="A3279" s="6">
        <v>100433090</v>
      </c>
      <c r="B3279" s="6" t="s">
        <v>2905</v>
      </c>
      <c r="C3279" s="6">
        <v>24</v>
      </c>
      <c r="D3279" s="6">
        <v>41.8</v>
      </c>
      <c r="E3279" s="6">
        <v>3</v>
      </c>
    </row>
    <row r="3280" spans="1:5" x14ac:dyDescent="0.25">
      <c r="B3280" s="6" t="s">
        <v>4471</v>
      </c>
    </row>
    <row r="3281" spans="1:5" x14ac:dyDescent="0.25">
      <c r="A3281" s="6">
        <v>100548465</v>
      </c>
      <c r="B3281" s="6" t="s">
        <v>2906</v>
      </c>
      <c r="C3281" s="6">
        <v>10</v>
      </c>
      <c r="D3281" s="6">
        <v>102.44</v>
      </c>
      <c r="E3281" s="6">
        <v>2</v>
      </c>
    </row>
    <row r="3282" spans="1:5" x14ac:dyDescent="0.25">
      <c r="A3282" s="6">
        <v>100544560</v>
      </c>
      <c r="B3282" s="6" t="s">
        <v>2907</v>
      </c>
      <c r="C3282" s="6">
        <v>24</v>
      </c>
      <c r="D3282" s="6">
        <v>31.5</v>
      </c>
      <c r="E3282" s="6">
        <v>5</v>
      </c>
    </row>
    <row r="3283" spans="1:5" x14ac:dyDescent="0.25">
      <c r="A3283" s="6">
        <v>100544557</v>
      </c>
      <c r="B3283" s="6" t="s">
        <v>2908</v>
      </c>
      <c r="C3283" s="6">
        <v>8</v>
      </c>
      <c r="D3283" s="6">
        <v>191.76</v>
      </c>
      <c r="E3283" s="6">
        <v>2</v>
      </c>
    </row>
    <row r="3284" spans="1:5" x14ac:dyDescent="0.25">
      <c r="A3284" s="6">
        <v>34643</v>
      </c>
      <c r="B3284" s="6" t="s">
        <v>2909</v>
      </c>
      <c r="C3284" s="6">
        <v>40</v>
      </c>
      <c r="D3284" s="6">
        <v>31.65</v>
      </c>
      <c r="E3284" s="6">
        <v>10</v>
      </c>
    </row>
    <row r="3285" spans="1:5" x14ac:dyDescent="0.25">
      <c r="A3285" s="6">
        <v>21867</v>
      </c>
      <c r="B3285" s="6" t="s">
        <v>2910</v>
      </c>
      <c r="C3285" s="6">
        <v>40</v>
      </c>
      <c r="D3285" s="6">
        <v>28.9</v>
      </c>
      <c r="E3285" s="6">
        <v>5</v>
      </c>
    </row>
    <row r="3286" spans="1:5" x14ac:dyDescent="0.25">
      <c r="A3286" s="6">
        <f>145712</f>
        <v>145712</v>
      </c>
      <c r="B3286" s="6" t="s">
        <v>2911</v>
      </c>
      <c r="C3286" s="6">
        <v>46</v>
      </c>
      <c r="D3286" s="6">
        <v>28.5</v>
      </c>
      <c r="E3286" s="6">
        <v>23</v>
      </c>
    </row>
    <row r="3287" spans="1:5" x14ac:dyDescent="0.25">
      <c r="A3287" s="6">
        <f>34637</f>
        <v>34637</v>
      </c>
      <c r="B3287" s="6" t="s">
        <v>2912</v>
      </c>
      <c r="C3287" s="6">
        <v>40</v>
      </c>
      <c r="D3287" s="6">
        <v>20.75</v>
      </c>
      <c r="E3287" s="6">
        <v>10</v>
      </c>
    </row>
    <row r="3288" spans="1:5" x14ac:dyDescent="0.25">
      <c r="A3288" s="6">
        <v>4116</v>
      </c>
      <c r="B3288" s="6" t="s">
        <v>2913</v>
      </c>
      <c r="C3288" s="6">
        <v>30</v>
      </c>
      <c r="D3288" s="6">
        <v>34</v>
      </c>
      <c r="E3288" s="6">
        <v>10</v>
      </c>
    </row>
    <row r="3289" spans="1:5" x14ac:dyDescent="0.25">
      <c r="A3289" s="6">
        <v>100428717</v>
      </c>
      <c r="B3289" s="6" t="s">
        <v>2914</v>
      </c>
      <c r="C3289" s="6">
        <v>12</v>
      </c>
      <c r="D3289" s="6">
        <v>84.5</v>
      </c>
      <c r="E3289" s="6">
        <v>2</v>
      </c>
    </row>
    <row r="3290" spans="1:5" x14ac:dyDescent="0.25">
      <c r="A3290" s="6">
        <f>100460021</f>
        <v>100460021</v>
      </c>
      <c r="B3290" s="6" t="s">
        <v>2915</v>
      </c>
      <c r="C3290" s="6">
        <v>40</v>
      </c>
      <c r="D3290" s="6">
        <v>33.1</v>
      </c>
      <c r="E3290" s="6">
        <v>10</v>
      </c>
    </row>
    <row r="3291" spans="1:5" x14ac:dyDescent="0.25">
      <c r="A3291" s="6">
        <f>14620</f>
        <v>14620</v>
      </c>
      <c r="B3291" s="6" t="s">
        <v>2916</v>
      </c>
      <c r="C3291" s="6">
        <v>40</v>
      </c>
      <c r="D3291" s="6">
        <v>33.1</v>
      </c>
      <c r="E3291" s="6">
        <v>10</v>
      </c>
    </row>
    <row r="3292" spans="1:5" x14ac:dyDescent="0.25">
      <c r="A3292" s="6">
        <f>100494706</f>
        <v>100494706</v>
      </c>
      <c r="B3292" s="6" t="s">
        <v>2917</v>
      </c>
      <c r="C3292" s="6">
        <v>40</v>
      </c>
      <c r="D3292" s="6">
        <v>46.1</v>
      </c>
      <c r="E3292" s="6">
        <v>10</v>
      </c>
    </row>
    <row r="3293" spans="1:5" x14ac:dyDescent="0.25">
      <c r="A3293" s="6">
        <f>100490431</f>
        <v>100490431</v>
      </c>
      <c r="B3293" s="6" t="s">
        <v>2918</v>
      </c>
      <c r="C3293" s="6">
        <v>18</v>
      </c>
      <c r="D3293" s="6">
        <v>39.200000000000003</v>
      </c>
      <c r="E3293" s="6">
        <v>6</v>
      </c>
    </row>
    <row r="3294" spans="1:5" x14ac:dyDescent="0.25">
      <c r="A3294" s="6">
        <v>151859</v>
      </c>
      <c r="B3294" s="6" t="s">
        <v>2919</v>
      </c>
      <c r="C3294" s="6">
        <v>18</v>
      </c>
      <c r="D3294" s="6">
        <v>39.200000000000003</v>
      </c>
      <c r="E3294" s="6">
        <v>6</v>
      </c>
    </row>
    <row r="3295" spans="1:5" x14ac:dyDescent="0.25">
      <c r="A3295" s="6">
        <v>14621</v>
      </c>
      <c r="B3295" s="6" t="s">
        <v>2920</v>
      </c>
      <c r="C3295" s="6">
        <v>10</v>
      </c>
      <c r="D3295" s="6">
        <v>112.3</v>
      </c>
      <c r="E3295" s="6">
        <v>1</v>
      </c>
    </row>
    <row r="3296" spans="1:5" x14ac:dyDescent="0.25">
      <c r="A3296" s="6">
        <v>100542683</v>
      </c>
      <c r="B3296" s="6" t="s">
        <v>2921</v>
      </c>
      <c r="C3296" s="6">
        <v>24</v>
      </c>
      <c r="D3296" s="6">
        <v>32.33</v>
      </c>
      <c r="E3296" s="6">
        <v>24</v>
      </c>
    </row>
    <row r="3297" spans="1:5" x14ac:dyDescent="0.25">
      <c r="A3297" s="6">
        <v>25916</v>
      </c>
      <c r="B3297" s="6" t="s">
        <v>2922</v>
      </c>
      <c r="C3297" s="6">
        <v>24</v>
      </c>
      <c r="D3297" s="6">
        <v>32</v>
      </c>
      <c r="E3297" s="6">
        <v>24</v>
      </c>
    </row>
    <row r="3298" spans="1:5" x14ac:dyDescent="0.25">
      <c r="A3298" s="6">
        <v>25915</v>
      </c>
      <c r="B3298" s="6" t="s">
        <v>2923</v>
      </c>
      <c r="C3298" s="6">
        <v>24</v>
      </c>
      <c r="D3298" s="6">
        <v>26.2</v>
      </c>
      <c r="E3298" s="6">
        <v>24</v>
      </c>
    </row>
    <row r="3299" spans="1:5" x14ac:dyDescent="0.25">
      <c r="A3299" s="6">
        <f>145713</f>
        <v>145713</v>
      </c>
      <c r="B3299" s="6" t="s">
        <v>2924</v>
      </c>
      <c r="C3299" s="6">
        <v>24</v>
      </c>
      <c r="D3299" s="6">
        <v>28.5</v>
      </c>
      <c r="E3299" s="6">
        <v>24</v>
      </c>
    </row>
    <row r="3300" spans="1:5" x14ac:dyDescent="0.25">
      <c r="A3300" s="6">
        <v>100533592</v>
      </c>
      <c r="B3300" s="6" t="s">
        <v>2925</v>
      </c>
      <c r="C3300" s="6">
        <v>36</v>
      </c>
      <c r="D3300" s="6">
        <v>13</v>
      </c>
      <c r="E3300" s="6">
        <v>36</v>
      </c>
    </row>
    <row r="3301" spans="1:5" x14ac:dyDescent="0.25">
      <c r="A3301" s="6">
        <f>3934</f>
        <v>3934</v>
      </c>
      <c r="B3301" s="6" t="s">
        <v>2926</v>
      </c>
      <c r="C3301" s="6">
        <v>36</v>
      </c>
      <c r="D3301" s="6">
        <v>16</v>
      </c>
      <c r="E3301" s="6">
        <v>36</v>
      </c>
    </row>
    <row r="3302" spans="1:5" x14ac:dyDescent="0.25">
      <c r="A3302" s="6">
        <v>3933</v>
      </c>
      <c r="B3302" s="6" t="s">
        <v>2927</v>
      </c>
      <c r="C3302" s="6">
        <v>36</v>
      </c>
      <c r="D3302" s="6">
        <v>16</v>
      </c>
      <c r="E3302" s="6">
        <v>36</v>
      </c>
    </row>
    <row r="3303" spans="1:5" x14ac:dyDescent="0.25">
      <c r="A3303" s="6">
        <v>66535</v>
      </c>
      <c r="B3303" s="6" t="s">
        <v>2928</v>
      </c>
      <c r="C3303" s="6">
        <v>36</v>
      </c>
      <c r="D3303" s="6">
        <v>13</v>
      </c>
      <c r="E3303" s="6">
        <v>36</v>
      </c>
    </row>
    <row r="3304" spans="1:5" x14ac:dyDescent="0.25">
      <c r="A3304" s="6">
        <v>28161</v>
      </c>
      <c r="B3304" s="6" t="s">
        <v>2929</v>
      </c>
      <c r="C3304" s="6">
        <v>35</v>
      </c>
      <c r="D3304" s="6">
        <v>15</v>
      </c>
      <c r="E3304" s="6">
        <v>10</v>
      </c>
    </row>
    <row r="3305" spans="1:5" x14ac:dyDescent="0.25">
      <c r="A3305" s="6">
        <v>10588</v>
      </c>
      <c r="B3305" s="6" t="s">
        <v>2930</v>
      </c>
      <c r="C3305" s="6">
        <v>4</v>
      </c>
      <c r="D3305" s="6">
        <v>174.6</v>
      </c>
      <c r="E3305" s="6">
        <v>1</v>
      </c>
    </row>
    <row r="3306" spans="1:5" x14ac:dyDescent="0.25">
      <c r="A3306" s="6">
        <v>10403</v>
      </c>
      <c r="B3306" s="6" t="s">
        <v>2931</v>
      </c>
      <c r="C3306" s="6">
        <v>10</v>
      </c>
      <c r="D3306" s="6">
        <v>96.2</v>
      </c>
      <c r="E3306" s="6">
        <v>2</v>
      </c>
    </row>
    <row r="3307" spans="1:5" x14ac:dyDescent="0.25">
      <c r="A3307" s="6">
        <v>18256</v>
      </c>
      <c r="B3307" s="6" t="s">
        <v>2932</v>
      </c>
      <c r="C3307" s="6">
        <v>10</v>
      </c>
      <c r="D3307" s="6">
        <v>96.2</v>
      </c>
      <c r="E3307" s="6">
        <v>2</v>
      </c>
    </row>
    <row r="3308" spans="1:5" x14ac:dyDescent="0.25">
      <c r="B3308" s="6" t="s">
        <v>4472</v>
      </c>
    </row>
    <row r="3309" spans="1:5" x14ac:dyDescent="0.25">
      <c r="A3309" s="6">
        <v>100543416</v>
      </c>
      <c r="B3309" s="6" t="s">
        <v>2933</v>
      </c>
      <c r="C3309" s="6">
        <v>26</v>
      </c>
      <c r="D3309" s="6">
        <v>25.15</v>
      </c>
      <c r="E3309" s="6">
        <v>13</v>
      </c>
    </row>
    <row r="3310" spans="1:5" x14ac:dyDescent="0.25">
      <c r="A3310" s="6">
        <v>100460127</v>
      </c>
      <c r="B3310" s="6" t="s">
        <v>2934</v>
      </c>
      <c r="C3310" s="6">
        <v>35</v>
      </c>
      <c r="D3310" s="6">
        <v>16</v>
      </c>
      <c r="E3310" s="6">
        <v>5</v>
      </c>
    </row>
    <row r="3311" spans="1:5" x14ac:dyDescent="0.25">
      <c r="A3311" s="6">
        <v>27296</v>
      </c>
      <c r="B3311" s="6" t="s">
        <v>2935</v>
      </c>
      <c r="C3311" s="6">
        <v>27</v>
      </c>
      <c r="D3311" s="6">
        <v>27.43</v>
      </c>
      <c r="E3311" s="6">
        <v>9</v>
      </c>
    </row>
    <row r="3312" spans="1:5" x14ac:dyDescent="0.25">
      <c r="A3312" s="6">
        <v>19716</v>
      </c>
      <c r="B3312" s="6" t="s">
        <v>2936</v>
      </c>
      <c r="C3312" s="6">
        <v>6</v>
      </c>
      <c r="D3312" s="6">
        <v>166.83</v>
      </c>
      <c r="E3312" s="6">
        <v>1</v>
      </c>
    </row>
    <row r="3313" spans="1:5" x14ac:dyDescent="0.25">
      <c r="A3313" s="6">
        <v>19717</v>
      </c>
      <c r="B3313" s="6" t="s">
        <v>2937</v>
      </c>
      <c r="C3313" s="6">
        <v>6</v>
      </c>
      <c r="D3313" s="6">
        <v>166.83</v>
      </c>
      <c r="E3313" s="6">
        <v>1</v>
      </c>
    </row>
    <row r="3314" spans="1:5" x14ac:dyDescent="0.25">
      <c r="A3314" s="6">
        <v>100407406</v>
      </c>
      <c r="B3314" s="6" t="s">
        <v>2938</v>
      </c>
      <c r="C3314" s="6">
        <v>8</v>
      </c>
      <c r="D3314" s="6">
        <v>106.68</v>
      </c>
      <c r="E3314" s="6">
        <v>1</v>
      </c>
    </row>
    <row r="3315" spans="1:5" x14ac:dyDescent="0.25">
      <c r="A3315" s="6">
        <v>100543432</v>
      </c>
      <c r="B3315" s="6" t="s">
        <v>2939</v>
      </c>
      <c r="C3315" s="6">
        <v>35</v>
      </c>
      <c r="D3315" s="6">
        <v>16</v>
      </c>
      <c r="E3315" s="6">
        <v>5</v>
      </c>
    </row>
    <row r="3316" spans="1:5" x14ac:dyDescent="0.25">
      <c r="A3316" s="6">
        <v>14941</v>
      </c>
      <c r="B3316" s="6" t="s">
        <v>2940</v>
      </c>
      <c r="C3316" s="6">
        <v>30</v>
      </c>
      <c r="D3316" s="6">
        <v>25.15</v>
      </c>
      <c r="E3316" s="6">
        <v>10</v>
      </c>
    </row>
    <row r="3317" spans="1:5" x14ac:dyDescent="0.25">
      <c r="A3317" s="6">
        <v>22241</v>
      </c>
      <c r="B3317" s="6" t="s">
        <v>2941</v>
      </c>
      <c r="C3317" s="6">
        <v>35</v>
      </c>
      <c r="D3317" s="6">
        <v>22.86</v>
      </c>
      <c r="E3317" s="6">
        <v>10</v>
      </c>
    </row>
    <row r="3318" spans="1:5" x14ac:dyDescent="0.25">
      <c r="A3318" s="6">
        <v>100546582</v>
      </c>
      <c r="B3318" s="6" t="s">
        <v>2942</v>
      </c>
      <c r="C3318" s="6">
        <v>24</v>
      </c>
      <c r="D3318" s="6">
        <v>10.43</v>
      </c>
      <c r="E3318" s="6">
        <v>24</v>
      </c>
    </row>
    <row r="3319" spans="1:5" x14ac:dyDescent="0.25">
      <c r="A3319" s="6">
        <v>100546581</v>
      </c>
      <c r="B3319" s="6" t="s">
        <v>2943</v>
      </c>
      <c r="C3319" s="6">
        <v>24</v>
      </c>
      <c r="D3319" s="6">
        <v>13.72</v>
      </c>
      <c r="E3319" s="6">
        <v>24</v>
      </c>
    </row>
    <row r="3320" spans="1:5" x14ac:dyDescent="0.25">
      <c r="A3320" s="6">
        <v>100551092</v>
      </c>
      <c r="B3320" s="6" t="s">
        <v>2944</v>
      </c>
      <c r="C3320" s="6">
        <v>24</v>
      </c>
      <c r="D3320" s="6">
        <v>27.15</v>
      </c>
      <c r="E3320" s="6">
        <v>12</v>
      </c>
    </row>
    <row r="3321" spans="1:5" x14ac:dyDescent="0.25">
      <c r="A3321" s="6">
        <v>100546580</v>
      </c>
      <c r="B3321" s="6" t="s">
        <v>2945</v>
      </c>
      <c r="C3321" s="6">
        <v>24</v>
      </c>
      <c r="D3321" s="6">
        <v>10.83</v>
      </c>
      <c r="E3321" s="6">
        <v>24</v>
      </c>
    </row>
    <row r="3322" spans="1:5" x14ac:dyDescent="0.25">
      <c r="A3322" s="6">
        <v>15510</v>
      </c>
      <c r="B3322" s="6" t="s">
        <v>2946</v>
      </c>
      <c r="C3322" s="6">
        <v>30</v>
      </c>
      <c r="D3322" s="6">
        <v>18.29</v>
      </c>
      <c r="E3322" s="6">
        <v>15</v>
      </c>
    </row>
    <row r="3323" spans="1:5" x14ac:dyDescent="0.25">
      <c r="A3323" s="6">
        <v>100543977</v>
      </c>
      <c r="B3323" s="6" t="s">
        <v>2947</v>
      </c>
      <c r="C3323" s="6">
        <v>30</v>
      </c>
      <c r="D3323" s="6">
        <v>19.05</v>
      </c>
      <c r="E3323" s="6">
        <v>10</v>
      </c>
    </row>
    <row r="3324" spans="1:5" x14ac:dyDescent="0.25">
      <c r="B3324" s="6" t="s">
        <v>4473</v>
      </c>
    </row>
    <row r="3325" spans="1:5" x14ac:dyDescent="0.25">
      <c r="A3325" s="6">
        <v>100545498</v>
      </c>
      <c r="B3325" s="6" t="s">
        <v>2948</v>
      </c>
      <c r="C3325" s="6">
        <v>30</v>
      </c>
      <c r="D3325" s="6">
        <v>16.899999999999999</v>
      </c>
      <c r="E3325" s="6">
        <v>10</v>
      </c>
    </row>
    <row r="3326" spans="1:5" x14ac:dyDescent="0.25">
      <c r="A3326" s="6">
        <v>100545495</v>
      </c>
      <c r="B3326" s="6" t="s">
        <v>2949</v>
      </c>
      <c r="C3326" s="6">
        <v>35</v>
      </c>
      <c r="D3326" s="6">
        <v>25.62</v>
      </c>
      <c r="E3326" s="6">
        <v>5</v>
      </c>
    </row>
    <row r="3327" spans="1:5" x14ac:dyDescent="0.25">
      <c r="A3327" s="6">
        <v>100545496</v>
      </c>
      <c r="B3327" s="6" t="s">
        <v>2950</v>
      </c>
      <c r="C3327" s="6">
        <v>30</v>
      </c>
      <c r="D3327" s="6">
        <v>13.65</v>
      </c>
      <c r="E3327" s="6">
        <v>15</v>
      </c>
    </row>
    <row r="3328" spans="1:5" x14ac:dyDescent="0.25">
      <c r="B3328" s="6" t="s">
        <v>4474</v>
      </c>
    </row>
    <row r="3329" spans="1:5" x14ac:dyDescent="0.25">
      <c r="A3329" s="6">
        <f>100391774</f>
        <v>100391774</v>
      </c>
      <c r="B3329" s="6" t="s">
        <v>2951</v>
      </c>
      <c r="C3329" s="6">
        <v>24</v>
      </c>
      <c r="D3329" s="6">
        <v>68.3</v>
      </c>
      <c r="E3329" s="6">
        <v>3</v>
      </c>
    </row>
    <row r="3330" spans="1:5" x14ac:dyDescent="0.25">
      <c r="A3330" s="6">
        <v>100550526</v>
      </c>
      <c r="B3330" s="6" t="s">
        <v>2952</v>
      </c>
      <c r="C3330" s="6">
        <v>27</v>
      </c>
      <c r="D3330" s="6">
        <v>70.25</v>
      </c>
      <c r="E3330" s="6">
        <v>3</v>
      </c>
    </row>
    <row r="3331" spans="1:5" x14ac:dyDescent="0.25">
      <c r="B3331" s="6" t="s">
        <v>4207</v>
      </c>
    </row>
    <row r="3332" spans="1:5" x14ac:dyDescent="0.25">
      <c r="A3332" s="6">
        <v>100498740</v>
      </c>
      <c r="B3332" s="6" t="s">
        <v>2953</v>
      </c>
      <c r="C3332" s="6">
        <v>24</v>
      </c>
      <c r="D3332" s="6">
        <v>51.73</v>
      </c>
      <c r="E3332" s="6">
        <v>3</v>
      </c>
    </row>
    <row r="3333" spans="1:5" x14ac:dyDescent="0.25">
      <c r="A3333" s="6">
        <v>100569261</v>
      </c>
      <c r="B3333" s="6" t="s">
        <v>2954</v>
      </c>
      <c r="C3333" s="6">
        <v>24</v>
      </c>
      <c r="D3333" s="6">
        <v>61.79</v>
      </c>
      <c r="E3333" s="6">
        <v>3</v>
      </c>
    </row>
    <row r="3334" spans="1:5" x14ac:dyDescent="0.25">
      <c r="A3334" s="6">
        <v>100543624</v>
      </c>
      <c r="B3334" s="6" t="s">
        <v>2955</v>
      </c>
      <c r="C3334" s="6">
        <v>8</v>
      </c>
      <c r="D3334" s="6">
        <v>125</v>
      </c>
      <c r="E3334" s="6">
        <v>1</v>
      </c>
    </row>
    <row r="3335" spans="1:5" x14ac:dyDescent="0.25">
      <c r="B3335" s="6" t="s">
        <v>2956</v>
      </c>
    </row>
    <row r="3336" spans="1:5" x14ac:dyDescent="0.25">
      <c r="A3336" s="6">
        <v>109308</v>
      </c>
      <c r="B3336" s="6" t="s">
        <v>2957</v>
      </c>
      <c r="C3336" s="6">
        <v>32</v>
      </c>
      <c r="D3336" s="6">
        <v>22.63</v>
      </c>
      <c r="E3336" s="6">
        <v>10</v>
      </c>
    </row>
    <row r="3337" spans="1:5" x14ac:dyDescent="0.25">
      <c r="A3337" s="6">
        <v>100484815</v>
      </c>
      <c r="B3337" s="6" t="s">
        <v>2958</v>
      </c>
      <c r="C3337" s="6">
        <v>9</v>
      </c>
      <c r="D3337" s="6">
        <v>89.47</v>
      </c>
      <c r="E3337" s="6">
        <v>3</v>
      </c>
    </row>
    <row r="3338" spans="1:5" x14ac:dyDescent="0.25">
      <c r="A3338" s="6">
        <v>109315</v>
      </c>
      <c r="B3338" s="6" t="s">
        <v>2959</v>
      </c>
      <c r="C3338" s="6">
        <v>12</v>
      </c>
      <c r="D3338" s="6">
        <v>81.150000000000006</v>
      </c>
      <c r="E3338" s="6">
        <v>2</v>
      </c>
    </row>
    <row r="3339" spans="1:5" x14ac:dyDescent="0.25">
      <c r="A3339" s="6">
        <v>100544515</v>
      </c>
      <c r="B3339" s="6" t="s">
        <v>2960</v>
      </c>
      <c r="C3339" s="6">
        <v>16</v>
      </c>
      <c r="D3339" s="6">
        <v>68.819999999999993</v>
      </c>
      <c r="E3339" s="6">
        <v>4</v>
      </c>
    </row>
    <row r="3340" spans="1:5" x14ac:dyDescent="0.25">
      <c r="A3340" s="6">
        <v>100549253</v>
      </c>
      <c r="B3340" s="6" t="s">
        <v>2961</v>
      </c>
      <c r="C3340" s="6">
        <v>18</v>
      </c>
      <c r="D3340" s="6">
        <v>27.59</v>
      </c>
      <c r="E3340" s="6">
        <v>6</v>
      </c>
    </row>
    <row r="3341" spans="1:5" x14ac:dyDescent="0.25">
      <c r="A3341" s="6">
        <v>109375</v>
      </c>
      <c r="B3341" s="6" t="s">
        <v>2962</v>
      </c>
      <c r="C3341" s="6">
        <v>30</v>
      </c>
      <c r="D3341" s="6">
        <v>18.510000000000002</v>
      </c>
      <c r="E3341" s="6">
        <v>15</v>
      </c>
    </row>
    <row r="3342" spans="1:5" x14ac:dyDescent="0.25">
      <c r="A3342" s="6">
        <v>109371</v>
      </c>
      <c r="B3342" s="6" t="s">
        <v>2963</v>
      </c>
      <c r="C3342" s="6">
        <v>30</v>
      </c>
      <c r="D3342" s="6">
        <v>17.32</v>
      </c>
      <c r="E3342" s="6">
        <v>15</v>
      </c>
    </row>
    <row r="3343" spans="1:5" x14ac:dyDescent="0.25">
      <c r="A3343" s="6">
        <v>100544523</v>
      </c>
      <c r="B3343" s="6" t="s">
        <v>2964</v>
      </c>
      <c r="C3343" s="6">
        <v>30</v>
      </c>
      <c r="D3343" s="6">
        <v>31.9</v>
      </c>
      <c r="E3343" s="6">
        <v>5</v>
      </c>
    </row>
    <row r="3344" spans="1:5" x14ac:dyDescent="0.25">
      <c r="A3344" s="6">
        <v>109344</v>
      </c>
      <c r="B3344" s="6" t="s">
        <v>2965</v>
      </c>
      <c r="C3344" s="6">
        <v>30</v>
      </c>
      <c r="D3344" s="6">
        <v>19.5</v>
      </c>
      <c r="E3344" s="6">
        <v>10</v>
      </c>
    </row>
    <row r="3345" spans="1:5" x14ac:dyDescent="0.25">
      <c r="A3345" s="6">
        <v>109364</v>
      </c>
      <c r="B3345" s="6" t="s">
        <v>2966</v>
      </c>
      <c r="C3345" s="6">
        <v>24</v>
      </c>
      <c r="D3345" s="6">
        <v>10.58</v>
      </c>
      <c r="E3345" s="6">
        <v>24</v>
      </c>
    </row>
    <row r="3346" spans="1:5" x14ac:dyDescent="0.25">
      <c r="A3346" s="6">
        <v>109365</v>
      </c>
      <c r="B3346" s="6" t="s">
        <v>2967</v>
      </c>
      <c r="C3346" s="6">
        <v>24</v>
      </c>
      <c r="D3346" s="6">
        <v>14.01</v>
      </c>
      <c r="E3346" s="6">
        <v>24</v>
      </c>
    </row>
    <row r="3347" spans="1:5" x14ac:dyDescent="0.25">
      <c r="A3347" s="6">
        <v>109367</v>
      </c>
      <c r="B3347" s="6" t="s">
        <v>2968</v>
      </c>
      <c r="C3347" s="6">
        <v>24</v>
      </c>
      <c r="D3347" s="6">
        <v>14.01</v>
      </c>
      <c r="E3347" s="6">
        <v>24</v>
      </c>
    </row>
    <row r="3348" spans="1:5" x14ac:dyDescent="0.25">
      <c r="A3348" s="6">
        <v>100544507</v>
      </c>
      <c r="B3348" s="6" t="s">
        <v>2969</v>
      </c>
      <c r="C3348" s="6">
        <v>24</v>
      </c>
      <c r="D3348" s="6">
        <v>10.58</v>
      </c>
      <c r="E3348" s="6">
        <v>24</v>
      </c>
    </row>
    <row r="3349" spans="1:5" x14ac:dyDescent="0.25">
      <c r="A3349" s="6">
        <v>100493893</v>
      </c>
      <c r="B3349" s="6" t="s">
        <v>2970</v>
      </c>
      <c r="C3349" s="6">
        <v>30</v>
      </c>
      <c r="D3349" s="6">
        <v>19.5</v>
      </c>
      <c r="E3349" s="6">
        <v>10</v>
      </c>
    </row>
    <row r="3350" spans="1:5" x14ac:dyDescent="0.25">
      <c r="A3350" s="6">
        <v>109345</v>
      </c>
      <c r="B3350" s="6" t="s">
        <v>2971</v>
      </c>
      <c r="C3350" s="6">
        <v>30</v>
      </c>
      <c r="D3350" s="6">
        <v>19.5</v>
      </c>
      <c r="E3350" s="6">
        <v>10</v>
      </c>
    </row>
    <row r="3351" spans="1:5" x14ac:dyDescent="0.25">
      <c r="B3351" s="6" t="s">
        <v>2972</v>
      </c>
    </row>
    <row r="3352" spans="1:5" x14ac:dyDescent="0.25">
      <c r="B3352" s="6" t="s">
        <v>4475</v>
      </c>
    </row>
    <row r="3353" spans="1:5" x14ac:dyDescent="0.25">
      <c r="A3353" s="6">
        <v>5571</v>
      </c>
      <c r="B3353" s="6" t="s">
        <v>2973</v>
      </c>
      <c r="C3353" s="6">
        <v>20</v>
      </c>
      <c r="D3353" s="6">
        <v>85.41</v>
      </c>
      <c r="E3353" s="6">
        <v>20</v>
      </c>
    </row>
    <row r="3354" spans="1:5" x14ac:dyDescent="0.25">
      <c r="B3354" s="6" t="s">
        <v>4465</v>
      </c>
    </row>
    <row r="3355" spans="1:5" x14ac:dyDescent="0.25">
      <c r="A3355" s="6">
        <v>5809</v>
      </c>
      <c r="B3355" s="6" t="s">
        <v>2974</v>
      </c>
      <c r="C3355" s="6">
        <v>24</v>
      </c>
      <c r="D3355" s="6">
        <v>35.340000000000003</v>
      </c>
      <c r="E3355" s="6">
        <v>6</v>
      </c>
    </row>
    <row r="3356" spans="1:5" x14ac:dyDescent="0.25">
      <c r="A3356" s="6">
        <v>100410736</v>
      </c>
      <c r="B3356" s="6" t="s">
        <v>2975</v>
      </c>
      <c r="C3356" s="6">
        <v>24</v>
      </c>
      <c r="D3356" s="6">
        <v>18.600000000000001</v>
      </c>
      <c r="E3356" s="6">
        <v>6</v>
      </c>
    </row>
    <row r="3357" spans="1:5" x14ac:dyDescent="0.25">
      <c r="A3357" s="6">
        <v>15214</v>
      </c>
      <c r="B3357" s="6" t="s">
        <v>2976</v>
      </c>
      <c r="C3357" s="6">
        <v>24</v>
      </c>
      <c r="D3357" s="6">
        <v>19.8</v>
      </c>
      <c r="E3357" s="6">
        <v>6</v>
      </c>
    </row>
    <row r="3358" spans="1:5" x14ac:dyDescent="0.25">
      <c r="A3358" s="6">
        <v>50539</v>
      </c>
      <c r="B3358" s="6" t="s">
        <v>2977</v>
      </c>
      <c r="C3358" s="6">
        <v>50</v>
      </c>
      <c r="D3358" s="6">
        <v>14.8</v>
      </c>
      <c r="E3358" s="6">
        <v>5</v>
      </c>
    </row>
    <row r="3359" spans="1:5" x14ac:dyDescent="0.25">
      <c r="A3359" s="6">
        <v>46747</v>
      </c>
      <c r="B3359" s="6" t="s">
        <v>2978</v>
      </c>
      <c r="C3359" s="6">
        <v>50</v>
      </c>
      <c r="D3359" s="6">
        <v>14.58</v>
      </c>
      <c r="E3359" s="6">
        <v>5</v>
      </c>
    </row>
    <row r="3360" spans="1:5" x14ac:dyDescent="0.25">
      <c r="A3360" s="6">
        <v>15215</v>
      </c>
      <c r="B3360" s="6" t="s">
        <v>2979</v>
      </c>
      <c r="C3360" s="6">
        <v>24</v>
      </c>
      <c r="D3360" s="6">
        <v>19.8</v>
      </c>
      <c r="E3360" s="6">
        <v>6</v>
      </c>
    </row>
    <row r="3361" spans="1:5" x14ac:dyDescent="0.25">
      <c r="A3361" s="6">
        <v>11060</v>
      </c>
      <c r="B3361" s="6" t="s">
        <v>2980</v>
      </c>
      <c r="C3361" s="6">
        <v>60</v>
      </c>
      <c r="D3361" s="6">
        <v>10.34</v>
      </c>
      <c r="E3361" s="6">
        <v>5</v>
      </c>
    </row>
    <row r="3362" spans="1:5" x14ac:dyDescent="0.25">
      <c r="A3362" s="6">
        <v>45408</v>
      </c>
      <c r="B3362" s="6" t="s">
        <v>2981</v>
      </c>
      <c r="C3362" s="6">
        <v>50</v>
      </c>
      <c r="D3362" s="6">
        <v>13.09</v>
      </c>
      <c r="E3362" s="6">
        <v>5</v>
      </c>
    </row>
    <row r="3363" spans="1:5" x14ac:dyDescent="0.25">
      <c r="B3363" s="6" t="s">
        <v>4476</v>
      </c>
    </row>
    <row r="3364" spans="1:5" x14ac:dyDescent="0.25">
      <c r="A3364" s="6">
        <v>36346</v>
      </c>
      <c r="B3364" s="6" t="s">
        <v>2982</v>
      </c>
      <c r="C3364" s="6">
        <v>20</v>
      </c>
      <c r="D3364" s="6">
        <v>63.18</v>
      </c>
      <c r="E3364" s="6">
        <v>20</v>
      </c>
    </row>
    <row r="3365" spans="1:5" x14ac:dyDescent="0.25">
      <c r="A3365" s="6">
        <v>1847</v>
      </c>
      <c r="B3365" s="6" t="s">
        <v>2983</v>
      </c>
      <c r="C3365" s="6">
        <v>20</v>
      </c>
      <c r="D3365" s="6">
        <v>69.03</v>
      </c>
      <c r="E3365" s="6">
        <v>20</v>
      </c>
    </row>
    <row r="3366" spans="1:5" x14ac:dyDescent="0.25">
      <c r="A3366" s="6">
        <v>31963</v>
      </c>
      <c r="B3366" s="6" t="s">
        <v>2984</v>
      </c>
      <c r="C3366" s="6">
        <v>10</v>
      </c>
      <c r="D3366" s="6">
        <v>85.41</v>
      </c>
      <c r="E3366" s="6">
        <v>10</v>
      </c>
    </row>
    <row r="3367" spans="1:5" x14ac:dyDescent="0.25">
      <c r="B3367" s="6" t="s">
        <v>2985</v>
      </c>
    </row>
    <row r="3368" spans="1:5" x14ac:dyDescent="0.25">
      <c r="B3368" s="6" t="s">
        <v>4465</v>
      </c>
    </row>
    <row r="3369" spans="1:5" x14ac:dyDescent="0.25">
      <c r="A3369" s="6">
        <v>35199</v>
      </c>
      <c r="B3369" s="6" t="s">
        <v>2986</v>
      </c>
      <c r="C3369" s="6">
        <v>12</v>
      </c>
      <c r="D3369" s="6">
        <v>70.790000000000006</v>
      </c>
      <c r="E3369" s="6">
        <v>1</v>
      </c>
    </row>
    <row r="3370" spans="1:5" x14ac:dyDescent="0.25">
      <c r="A3370" s="6">
        <v>100419351</v>
      </c>
      <c r="B3370" s="6" t="s">
        <v>2987</v>
      </c>
      <c r="C3370" s="6">
        <v>12</v>
      </c>
      <c r="D3370" s="6">
        <v>57.34</v>
      </c>
      <c r="E3370" s="6">
        <v>6</v>
      </c>
    </row>
    <row r="3371" spans="1:5" x14ac:dyDescent="0.25">
      <c r="A3371" s="6">
        <v>35198</v>
      </c>
      <c r="B3371" s="6" t="s">
        <v>2988</v>
      </c>
      <c r="C3371" s="6">
        <v>12</v>
      </c>
      <c r="D3371" s="6">
        <v>69.760000000000005</v>
      </c>
      <c r="E3371" s="6">
        <v>6</v>
      </c>
    </row>
    <row r="3372" spans="1:5" x14ac:dyDescent="0.25">
      <c r="A3372" s="6">
        <v>21948</v>
      </c>
      <c r="B3372" s="6" t="s">
        <v>2989</v>
      </c>
      <c r="C3372" s="6">
        <v>6</v>
      </c>
      <c r="D3372" s="6">
        <v>147.1</v>
      </c>
      <c r="E3372" s="6">
        <v>1</v>
      </c>
    </row>
    <row r="3373" spans="1:5" x14ac:dyDescent="0.25">
      <c r="A3373" s="6">
        <v>21949</v>
      </c>
      <c r="B3373" s="6" t="s">
        <v>2990</v>
      </c>
      <c r="C3373" s="6">
        <v>3</v>
      </c>
      <c r="D3373" s="6">
        <v>339.77</v>
      </c>
      <c r="E3373" s="6">
        <v>1</v>
      </c>
    </row>
    <row r="3374" spans="1:5" x14ac:dyDescent="0.25">
      <c r="B3374" s="6" t="s">
        <v>4477</v>
      </c>
    </row>
    <row r="3375" spans="1:5" x14ac:dyDescent="0.25">
      <c r="A3375" s="6">
        <v>59886</v>
      </c>
      <c r="B3375" s="6" t="s">
        <v>2991</v>
      </c>
      <c r="C3375" s="6">
        <v>12</v>
      </c>
      <c r="D3375" s="6">
        <v>79.599999999999994</v>
      </c>
      <c r="E3375" s="6">
        <v>6</v>
      </c>
    </row>
    <row r="3376" spans="1:5" x14ac:dyDescent="0.25">
      <c r="A3376" s="6">
        <f>19424</f>
        <v>19424</v>
      </c>
      <c r="B3376" s="6" t="s">
        <v>2992</v>
      </c>
      <c r="C3376" s="6">
        <v>12</v>
      </c>
      <c r="D3376" s="6">
        <v>63.71</v>
      </c>
      <c r="E3376" s="6">
        <v>12</v>
      </c>
    </row>
    <row r="3377" spans="1:5" x14ac:dyDescent="0.25">
      <c r="A3377" s="6">
        <v>19212</v>
      </c>
      <c r="B3377" s="6" t="s">
        <v>2993</v>
      </c>
      <c r="C3377" s="6">
        <v>2</v>
      </c>
      <c r="D3377" s="6">
        <v>335.82</v>
      </c>
      <c r="E3377" s="6">
        <v>1</v>
      </c>
    </row>
    <row r="3378" spans="1:5" x14ac:dyDescent="0.25">
      <c r="A3378" s="6">
        <f>4383</f>
        <v>4383</v>
      </c>
      <c r="B3378" s="6" t="s">
        <v>2994</v>
      </c>
      <c r="C3378" s="6">
        <v>12</v>
      </c>
      <c r="D3378" s="6">
        <v>74.5</v>
      </c>
      <c r="E3378" s="6">
        <v>6</v>
      </c>
    </row>
    <row r="3379" spans="1:5" x14ac:dyDescent="0.25">
      <c r="A3379" s="6">
        <v>21844</v>
      </c>
      <c r="B3379" s="6" t="s">
        <v>2995</v>
      </c>
      <c r="C3379" s="6">
        <v>6</v>
      </c>
      <c r="D3379" s="6">
        <v>148.99</v>
      </c>
      <c r="E3379" s="6">
        <v>2</v>
      </c>
    </row>
    <row r="3380" spans="1:5" x14ac:dyDescent="0.25">
      <c r="A3380" s="6">
        <v>21845</v>
      </c>
      <c r="B3380" s="6" t="s">
        <v>2996</v>
      </c>
      <c r="C3380" s="6">
        <v>3</v>
      </c>
      <c r="D3380" s="6">
        <v>361.31</v>
      </c>
      <c r="E3380" s="6">
        <v>3</v>
      </c>
    </row>
    <row r="3381" spans="1:5" x14ac:dyDescent="0.25">
      <c r="A3381" s="6">
        <v>15213</v>
      </c>
      <c r="B3381" s="6" t="s">
        <v>2997</v>
      </c>
      <c r="C3381" s="6">
        <v>6</v>
      </c>
      <c r="D3381" s="6">
        <v>219.02</v>
      </c>
      <c r="E3381" s="6">
        <v>1</v>
      </c>
    </row>
    <row r="3382" spans="1:5" x14ac:dyDescent="0.25">
      <c r="A3382" s="6">
        <v>16640</v>
      </c>
      <c r="B3382" s="6" t="s">
        <v>2998</v>
      </c>
      <c r="C3382" s="6">
        <v>24</v>
      </c>
      <c r="D3382" s="6">
        <v>39.68</v>
      </c>
      <c r="E3382" s="6">
        <v>6</v>
      </c>
    </row>
    <row r="3383" spans="1:5" x14ac:dyDescent="0.25">
      <c r="A3383" s="6">
        <v>16146</v>
      </c>
      <c r="B3383" s="6" t="s">
        <v>2999</v>
      </c>
      <c r="C3383" s="6">
        <v>6</v>
      </c>
      <c r="D3383" s="6">
        <v>142.87</v>
      </c>
      <c r="E3383" s="6">
        <v>2</v>
      </c>
    </row>
    <row r="3384" spans="1:5" x14ac:dyDescent="0.25">
      <c r="A3384" s="6">
        <v>22185</v>
      </c>
      <c r="B3384" s="6" t="s">
        <v>3000</v>
      </c>
      <c r="C3384" s="6">
        <v>12</v>
      </c>
      <c r="D3384" s="6">
        <v>77.819999999999993</v>
      </c>
      <c r="E3384" s="6">
        <v>6</v>
      </c>
    </row>
    <row r="3385" spans="1:5" x14ac:dyDescent="0.25">
      <c r="A3385" s="6">
        <v>21849</v>
      </c>
      <c r="B3385" s="6" t="s">
        <v>3001</v>
      </c>
      <c r="C3385" s="6">
        <v>6</v>
      </c>
      <c r="D3385" s="6">
        <v>228.79</v>
      </c>
      <c r="E3385" s="6">
        <v>1</v>
      </c>
    </row>
    <row r="3386" spans="1:5" x14ac:dyDescent="0.25">
      <c r="A3386" s="6">
        <v>28632</v>
      </c>
      <c r="B3386" s="6" t="s">
        <v>3002</v>
      </c>
      <c r="C3386" s="6">
        <v>4</v>
      </c>
      <c r="D3386" s="6">
        <v>377.42</v>
      </c>
      <c r="E3386" s="6">
        <v>2</v>
      </c>
    </row>
    <row r="3387" spans="1:5" x14ac:dyDescent="0.25">
      <c r="A3387" s="6">
        <v>25646</v>
      </c>
      <c r="B3387" s="6" t="s">
        <v>3003</v>
      </c>
      <c r="C3387" s="6">
        <v>3</v>
      </c>
      <c r="D3387" s="6">
        <v>336.5</v>
      </c>
      <c r="E3387" s="6">
        <v>3</v>
      </c>
    </row>
    <row r="3388" spans="1:5" x14ac:dyDescent="0.25">
      <c r="A3388" s="6">
        <f>7655</f>
        <v>7655</v>
      </c>
      <c r="B3388" s="6" t="s">
        <v>3004</v>
      </c>
      <c r="C3388" s="6">
        <v>12</v>
      </c>
      <c r="D3388" s="6">
        <v>63.71</v>
      </c>
      <c r="E3388" s="6">
        <v>6</v>
      </c>
    </row>
    <row r="3389" spans="1:5" x14ac:dyDescent="0.25">
      <c r="A3389" s="6">
        <v>22863</v>
      </c>
      <c r="B3389" s="6" t="s">
        <v>3005</v>
      </c>
      <c r="C3389" s="6">
        <v>6</v>
      </c>
      <c r="D3389" s="6">
        <v>129.79</v>
      </c>
      <c r="E3389" s="6">
        <v>3</v>
      </c>
    </row>
    <row r="3390" spans="1:5" x14ac:dyDescent="0.25">
      <c r="B3390" s="6" t="s">
        <v>3006</v>
      </c>
    </row>
    <row r="3391" spans="1:5" x14ac:dyDescent="0.25">
      <c r="A3391" s="6">
        <v>100553770</v>
      </c>
      <c r="B3391" s="6" t="s">
        <v>3007</v>
      </c>
      <c r="C3391" s="6">
        <v>12</v>
      </c>
      <c r="D3391" s="6">
        <v>74.36</v>
      </c>
      <c r="E3391" s="6">
        <v>6</v>
      </c>
    </row>
    <row r="3392" spans="1:5" x14ac:dyDescent="0.25">
      <c r="B3392" s="6" t="s">
        <v>3008</v>
      </c>
    </row>
    <row r="3393" spans="1:5" x14ac:dyDescent="0.25">
      <c r="A3393" s="6">
        <f>11294</f>
        <v>11294</v>
      </c>
      <c r="B3393" s="6" t="s">
        <v>3009</v>
      </c>
      <c r="C3393" s="6">
        <v>11</v>
      </c>
      <c r="D3393" s="6">
        <v>74.75</v>
      </c>
      <c r="E3393" s="6">
        <v>11</v>
      </c>
    </row>
    <row r="3394" spans="1:5" x14ac:dyDescent="0.25">
      <c r="A3394" s="6">
        <v>79353</v>
      </c>
      <c r="B3394" s="6" t="s">
        <v>3010</v>
      </c>
      <c r="C3394" s="6">
        <v>4</v>
      </c>
      <c r="D3394" s="6">
        <v>187.45</v>
      </c>
      <c r="E3394" s="6">
        <v>1</v>
      </c>
    </row>
    <row r="3395" spans="1:5" x14ac:dyDescent="0.25">
      <c r="A3395" s="6">
        <v>79354</v>
      </c>
      <c r="B3395" s="6" t="s">
        <v>3011</v>
      </c>
      <c r="C3395" s="6">
        <v>2</v>
      </c>
      <c r="D3395" s="6">
        <v>362.25</v>
      </c>
      <c r="E3395" s="6">
        <v>1</v>
      </c>
    </row>
    <row r="3396" spans="1:5" x14ac:dyDescent="0.25">
      <c r="A3396" s="6">
        <v>79352</v>
      </c>
      <c r="B3396" s="6" t="s">
        <v>3012</v>
      </c>
      <c r="C3396" s="6">
        <v>6</v>
      </c>
      <c r="D3396" s="6">
        <v>111.55</v>
      </c>
      <c r="E3396" s="6">
        <v>1</v>
      </c>
    </row>
    <row r="3397" spans="1:5" x14ac:dyDescent="0.25">
      <c r="A3397" s="6">
        <v>100550802</v>
      </c>
      <c r="B3397" s="6" t="s">
        <v>3013</v>
      </c>
      <c r="C3397" s="6">
        <v>12</v>
      </c>
      <c r="D3397" s="6">
        <v>40.25</v>
      </c>
      <c r="E3397" s="6">
        <v>12</v>
      </c>
    </row>
    <row r="3398" spans="1:5" x14ac:dyDescent="0.25">
      <c r="B3398" s="6" t="s">
        <v>3014</v>
      </c>
    </row>
    <row r="3399" spans="1:5" x14ac:dyDescent="0.25">
      <c r="A3399" s="6">
        <v>12824</v>
      </c>
      <c r="B3399" s="6" t="s">
        <v>3015</v>
      </c>
      <c r="C3399" s="6">
        <v>12</v>
      </c>
      <c r="D3399" s="6">
        <v>543.72</v>
      </c>
      <c r="E3399" s="6">
        <v>1</v>
      </c>
    </row>
    <row r="3400" spans="1:5" x14ac:dyDescent="0.25">
      <c r="A3400" s="6">
        <v>100555492</v>
      </c>
      <c r="B3400" s="6" t="s">
        <v>3016</v>
      </c>
      <c r="C3400" s="6">
        <v>12</v>
      </c>
      <c r="D3400" s="6">
        <v>589.55999999999995</v>
      </c>
      <c r="E3400" s="6">
        <v>3</v>
      </c>
    </row>
    <row r="3401" spans="1:5" x14ac:dyDescent="0.25">
      <c r="A3401" s="6">
        <v>100521241</v>
      </c>
      <c r="B3401" s="6" t="s">
        <v>3017</v>
      </c>
      <c r="C3401" s="6">
        <v>12</v>
      </c>
      <c r="D3401" s="6">
        <v>150</v>
      </c>
      <c r="E3401" s="6">
        <v>1</v>
      </c>
    </row>
    <row r="3402" spans="1:5" x14ac:dyDescent="0.25">
      <c r="A3402" s="6">
        <v>100521250</v>
      </c>
      <c r="B3402" s="6" t="s">
        <v>3018</v>
      </c>
      <c r="C3402" s="6">
        <v>12</v>
      </c>
      <c r="D3402" s="6">
        <v>282</v>
      </c>
      <c r="E3402" s="6">
        <v>1</v>
      </c>
    </row>
    <row r="3403" spans="1:5" x14ac:dyDescent="0.25">
      <c r="A3403" s="6">
        <v>100521225</v>
      </c>
      <c r="B3403" s="6" t="s">
        <v>3019</v>
      </c>
      <c r="C3403" s="6">
        <v>12</v>
      </c>
      <c r="D3403" s="6">
        <v>108</v>
      </c>
      <c r="E3403" s="6">
        <v>1</v>
      </c>
    </row>
    <row r="3404" spans="1:5" x14ac:dyDescent="0.25">
      <c r="A3404" s="6">
        <v>100521233</v>
      </c>
      <c r="B3404" s="6" t="s">
        <v>3020</v>
      </c>
      <c r="C3404" s="6">
        <v>12</v>
      </c>
      <c r="D3404" s="6">
        <v>162</v>
      </c>
      <c r="E3404" s="6">
        <v>1</v>
      </c>
    </row>
    <row r="3405" spans="1:5" x14ac:dyDescent="0.25">
      <c r="B3405" s="6" t="s">
        <v>3021</v>
      </c>
    </row>
    <row r="3406" spans="1:5" x14ac:dyDescent="0.25">
      <c r="A3406" s="6">
        <v>1854</v>
      </c>
      <c r="B3406" s="6" t="s">
        <v>3022</v>
      </c>
      <c r="C3406" s="6">
        <v>15</v>
      </c>
      <c r="D3406" s="6">
        <v>92.87</v>
      </c>
      <c r="E3406" s="6">
        <v>5</v>
      </c>
    </row>
    <row r="3407" spans="1:5" x14ac:dyDescent="0.25">
      <c r="A3407" s="6">
        <v>100549290</v>
      </c>
      <c r="B3407" s="6" t="s">
        <v>3023</v>
      </c>
      <c r="C3407" s="6">
        <v>12</v>
      </c>
      <c r="D3407" s="6">
        <v>161.74</v>
      </c>
      <c r="E3407" s="6">
        <v>2</v>
      </c>
    </row>
    <row r="3408" spans="1:5" x14ac:dyDescent="0.25">
      <c r="B3408" s="6" t="s">
        <v>3024</v>
      </c>
    </row>
    <row r="3409" spans="1:5" x14ac:dyDescent="0.25">
      <c r="B3409" s="6" t="s">
        <v>4478</v>
      </c>
    </row>
    <row r="3410" spans="1:5" x14ac:dyDescent="0.25">
      <c r="A3410" s="6">
        <v>100544172</v>
      </c>
      <c r="B3410" s="6" t="s">
        <v>3025</v>
      </c>
      <c r="C3410" s="6">
        <v>36</v>
      </c>
      <c r="D3410" s="6">
        <v>120</v>
      </c>
      <c r="E3410" s="6">
        <v>1</v>
      </c>
    </row>
    <row r="3411" spans="1:5" x14ac:dyDescent="0.25">
      <c r="A3411" s="6">
        <v>100544171</v>
      </c>
      <c r="B3411" s="6" t="s">
        <v>3026</v>
      </c>
      <c r="C3411" s="6">
        <v>36</v>
      </c>
      <c r="D3411" s="6">
        <v>120</v>
      </c>
      <c r="E3411" s="6">
        <v>1</v>
      </c>
    </row>
    <row r="3412" spans="1:5" x14ac:dyDescent="0.25">
      <c r="A3412" s="6">
        <f>74200</f>
        <v>74200</v>
      </c>
      <c r="B3412" s="6" t="s">
        <v>3027</v>
      </c>
      <c r="C3412" s="6">
        <v>24</v>
      </c>
      <c r="D3412" s="6">
        <v>97</v>
      </c>
      <c r="E3412" s="6">
        <v>2</v>
      </c>
    </row>
    <row r="3413" spans="1:5" x14ac:dyDescent="0.25">
      <c r="A3413" s="6">
        <v>100534173</v>
      </c>
      <c r="B3413" s="6" t="s">
        <v>3028</v>
      </c>
      <c r="C3413" s="6">
        <v>24</v>
      </c>
      <c r="D3413" s="6">
        <v>87.4</v>
      </c>
      <c r="E3413" s="6">
        <v>2</v>
      </c>
    </row>
    <row r="3414" spans="1:5" x14ac:dyDescent="0.25">
      <c r="A3414" s="6">
        <v>100525630</v>
      </c>
      <c r="B3414" s="6" t="s">
        <v>3029</v>
      </c>
      <c r="C3414" s="6">
        <v>24</v>
      </c>
      <c r="D3414" s="6">
        <v>30.94</v>
      </c>
      <c r="E3414" s="6">
        <v>3</v>
      </c>
    </row>
    <row r="3415" spans="1:5" x14ac:dyDescent="0.25">
      <c r="A3415" s="6">
        <v>100525656</v>
      </c>
      <c r="B3415" s="6" t="s">
        <v>3030</v>
      </c>
      <c r="C3415" s="6">
        <v>12</v>
      </c>
      <c r="D3415" s="6">
        <v>52.65</v>
      </c>
      <c r="E3415" s="6">
        <v>3</v>
      </c>
    </row>
    <row r="3416" spans="1:5" x14ac:dyDescent="0.25">
      <c r="B3416" s="6" t="s">
        <v>3031</v>
      </c>
    </row>
    <row r="3417" spans="1:5" x14ac:dyDescent="0.25">
      <c r="B3417" s="6" t="s">
        <v>4479</v>
      </c>
    </row>
    <row r="3418" spans="1:5" x14ac:dyDescent="0.25">
      <c r="A3418" s="6">
        <v>62265</v>
      </c>
      <c r="B3418" s="6" t="s">
        <v>3032</v>
      </c>
      <c r="C3418" s="6">
        <v>40</v>
      </c>
      <c r="D3418" s="6">
        <v>29.49</v>
      </c>
      <c r="E3418" s="6">
        <v>5</v>
      </c>
    </row>
    <row r="3419" spans="1:5" x14ac:dyDescent="0.25">
      <c r="B3419" s="6" t="s">
        <v>4480</v>
      </c>
    </row>
    <row r="3420" spans="1:5" x14ac:dyDescent="0.25">
      <c r="A3420" s="6">
        <v>100544094</v>
      </c>
      <c r="B3420" s="6" t="s">
        <v>3033</v>
      </c>
      <c r="C3420" s="6">
        <v>24</v>
      </c>
      <c r="D3420" s="6">
        <v>19.309999999999999</v>
      </c>
      <c r="E3420" s="6">
        <v>4</v>
      </c>
    </row>
    <row r="3421" spans="1:5" x14ac:dyDescent="0.25">
      <c r="B3421" s="6" t="s">
        <v>4207</v>
      </c>
    </row>
    <row r="3422" spans="1:5" x14ac:dyDescent="0.25">
      <c r="A3422" s="6">
        <v>90826</v>
      </c>
      <c r="B3422" s="6" t="s">
        <v>3034</v>
      </c>
      <c r="C3422" s="6">
        <v>36</v>
      </c>
      <c r="D3422" s="6">
        <v>34.299999999999997</v>
      </c>
      <c r="E3422" s="6">
        <v>3</v>
      </c>
    </row>
    <row r="3423" spans="1:5" x14ac:dyDescent="0.25">
      <c r="A3423" s="6">
        <v>17883</v>
      </c>
      <c r="B3423" s="6" t="s">
        <v>3035</v>
      </c>
      <c r="C3423" s="6">
        <v>36</v>
      </c>
      <c r="D3423" s="6">
        <v>38.200000000000003</v>
      </c>
      <c r="E3423" s="6">
        <v>3</v>
      </c>
    </row>
    <row r="3424" spans="1:5" x14ac:dyDescent="0.25">
      <c r="B3424" s="6" t="s">
        <v>3036</v>
      </c>
    </row>
    <row r="3425" spans="1:5" x14ac:dyDescent="0.25">
      <c r="B3425" s="6" t="s">
        <v>4481</v>
      </c>
    </row>
    <row r="3426" spans="1:5" x14ac:dyDescent="0.25">
      <c r="A3426" s="6">
        <v>100376515</v>
      </c>
      <c r="B3426" s="6" t="s">
        <v>3037</v>
      </c>
      <c r="C3426" s="6">
        <v>24</v>
      </c>
      <c r="D3426" s="6">
        <v>14.91</v>
      </c>
      <c r="E3426" s="6">
        <v>24</v>
      </c>
    </row>
    <row r="3427" spans="1:5" x14ac:dyDescent="0.25">
      <c r="A3427" s="6">
        <v>108929</v>
      </c>
      <c r="B3427" s="6" t="s">
        <v>3038</v>
      </c>
      <c r="C3427" s="6">
        <v>12</v>
      </c>
      <c r="D3427" s="6">
        <v>46.49</v>
      </c>
      <c r="E3427" s="6">
        <v>12</v>
      </c>
    </row>
    <row r="3428" spans="1:5" x14ac:dyDescent="0.25">
      <c r="A3428" s="6">
        <v>77196</v>
      </c>
      <c r="B3428" s="6" t="s">
        <v>3039</v>
      </c>
      <c r="C3428" s="6">
        <v>24</v>
      </c>
      <c r="D3428" s="6">
        <v>22.75</v>
      </c>
      <c r="E3428" s="6">
        <v>24</v>
      </c>
    </row>
    <row r="3429" spans="1:5" x14ac:dyDescent="0.25">
      <c r="A3429" s="6">
        <v>100551693</v>
      </c>
      <c r="B3429" s="6" t="s">
        <v>3040</v>
      </c>
      <c r="C3429" s="6">
        <v>24</v>
      </c>
      <c r="D3429" s="6">
        <v>16.82</v>
      </c>
      <c r="E3429" s="6">
        <v>24</v>
      </c>
    </row>
    <row r="3430" spans="1:5" x14ac:dyDescent="0.25">
      <c r="A3430" s="6">
        <v>100551692</v>
      </c>
      <c r="B3430" s="6" t="s">
        <v>3041</v>
      </c>
      <c r="C3430" s="6">
        <v>24</v>
      </c>
      <c r="D3430" s="6">
        <v>16.82</v>
      </c>
      <c r="E3430" s="6">
        <v>24</v>
      </c>
    </row>
    <row r="3431" spans="1:5" x14ac:dyDescent="0.25">
      <c r="A3431" s="6">
        <v>100551698</v>
      </c>
      <c r="B3431" s="6" t="s">
        <v>3042</v>
      </c>
      <c r="C3431" s="6">
        <v>24</v>
      </c>
      <c r="D3431" s="6">
        <v>22.56</v>
      </c>
      <c r="E3431" s="6">
        <v>24</v>
      </c>
    </row>
    <row r="3432" spans="1:5" x14ac:dyDescent="0.25">
      <c r="A3432" s="6">
        <v>100551696</v>
      </c>
      <c r="B3432" s="6" t="s">
        <v>3043</v>
      </c>
      <c r="C3432" s="6">
        <v>24</v>
      </c>
      <c r="D3432" s="6">
        <v>22.56</v>
      </c>
      <c r="E3432" s="6">
        <v>24</v>
      </c>
    </row>
    <row r="3433" spans="1:5" x14ac:dyDescent="0.25">
      <c r="A3433" s="6">
        <v>100551699</v>
      </c>
      <c r="B3433" s="6" t="s">
        <v>3044</v>
      </c>
      <c r="C3433" s="6">
        <v>16</v>
      </c>
      <c r="D3433" s="6">
        <v>25.52</v>
      </c>
      <c r="E3433" s="6">
        <v>16</v>
      </c>
    </row>
    <row r="3434" spans="1:5" x14ac:dyDescent="0.25">
      <c r="A3434" s="6">
        <v>100551700</v>
      </c>
      <c r="B3434" s="6" t="s">
        <v>3045</v>
      </c>
      <c r="C3434" s="6">
        <v>16</v>
      </c>
      <c r="D3434" s="6">
        <v>25.52</v>
      </c>
      <c r="E3434" s="6">
        <v>16</v>
      </c>
    </row>
    <row r="3435" spans="1:5" x14ac:dyDescent="0.25">
      <c r="A3435" s="6">
        <v>23065</v>
      </c>
      <c r="B3435" s="6" t="s">
        <v>3046</v>
      </c>
      <c r="C3435" s="6">
        <v>24</v>
      </c>
      <c r="D3435" s="6">
        <v>14.78</v>
      </c>
      <c r="E3435" s="6">
        <v>24</v>
      </c>
    </row>
    <row r="3436" spans="1:5" x14ac:dyDescent="0.25">
      <c r="A3436" s="6">
        <v>15564</v>
      </c>
      <c r="B3436" s="6" t="s">
        <v>3047</v>
      </c>
      <c r="C3436" s="6">
        <v>24</v>
      </c>
      <c r="D3436" s="6">
        <v>14.78</v>
      </c>
      <c r="E3436" s="6">
        <v>24</v>
      </c>
    </row>
    <row r="3437" spans="1:5" x14ac:dyDescent="0.25">
      <c r="A3437" s="6">
        <v>108930</v>
      </c>
      <c r="B3437" s="6" t="s">
        <v>3048</v>
      </c>
      <c r="C3437" s="6">
        <v>12</v>
      </c>
      <c r="D3437" s="6">
        <v>46.1</v>
      </c>
      <c r="E3437" s="6">
        <v>12</v>
      </c>
    </row>
    <row r="3438" spans="1:5" x14ac:dyDescent="0.25">
      <c r="A3438" s="6">
        <v>100551701</v>
      </c>
      <c r="B3438" s="6" t="s">
        <v>3049</v>
      </c>
      <c r="C3438" s="6">
        <v>24</v>
      </c>
      <c r="D3438" s="6">
        <v>12.34</v>
      </c>
      <c r="E3438" s="6">
        <v>24</v>
      </c>
    </row>
    <row r="3439" spans="1:5" x14ac:dyDescent="0.25">
      <c r="A3439" s="6">
        <v>100551702</v>
      </c>
      <c r="B3439" s="6" t="s">
        <v>3050</v>
      </c>
      <c r="C3439" s="6">
        <v>24</v>
      </c>
      <c r="D3439" s="6">
        <v>12.34</v>
      </c>
      <c r="E3439" s="6">
        <v>24</v>
      </c>
    </row>
    <row r="3440" spans="1:5" x14ac:dyDescent="0.25">
      <c r="A3440" s="6">
        <v>100473411</v>
      </c>
      <c r="B3440" s="6" t="s">
        <v>3051</v>
      </c>
      <c r="C3440" s="6">
        <v>16</v>
      </c>
      <c r="D3440" s="6">
        <v>25.74</v>
      </c>
      <c r="E3440" s="6">
        <v>16</v>
      </c>
    </row>
    <row r="3441" spans="1:5" x14ac:dyDescent="0.25">
      <c r="B3441" s="6" t="s">
        <v>3052</v>
      </c>
    </row>
    <row r="3442" spans="1:5" x14ac:dyDescent="0.25">
      <c r="A3442" s="6">
        <v>145057</v>
      </c>
      <c r="B3442" s="6" t="s">
        <v>3053</v>
      </c>
      <c r="C3442" s="6">
        <v>20</v>
      </c>
      <c r="D3442" s="6">
        <v>17</v>
      </c>
      <c r="E3442" s="6">
        <v>20</v>
      </c>
    </row>
    <row r="3443" spans="1:5" x14ac:dyDescent="0.25">
      <c r="A3443" s="6">
        <v>145059</v>
      </c>
      <c r="B3443" s="6" t="s">
        <v>3054</v>
      </c>
      <c r="C3443" s="6">
        <v>20</v>
      </c>
      <c r="D3443" s="6">
        <v>17</v>
      </c>
      <c r="E3443" s="6">
        <v>20</v>
      </c>
    </row>
    <row r="3444" spans="1:5" x14ac:dyDescent="0.25">
      <c r="A3444" s="6">
        <v>145058</v>
      </c>
      <c r="B3444" s="6" t="s">
        <v>3055</v>
      </c>
      <c r="C3444" s="6">
        <v>20</v>
      </c>
      <c r="D3444" s="6">
        <v>17</v>
      </c>
      <c r="E3444" s="6">
        <v>20</v>
      </c>
    </row>
    <row r="3445" spans="1:5" x14ac:dyDescent="0.25">
      <c r="B3445" s="6" t="s">
        <v>2810</v>
      </c>
    </row>
    <row r="3446" spans="1:5" x14ac:dyDescent="0.25">
      <c r="A3446" s="6">
        <v>100461875</v>
      </c>
      <c r="B3446" s="6" t="s">
        <v>3056</v>
      </c>
      <c r="C3446" s="6">
        <v>1</v>
      </c>
      <c r="D3446" s="6">
        <v>43.04</v>
      </c>
      <c r="E3446" s="6">
        <v>1</v>
      </c>
    </row>
    <row r="3447" spans="1:5" x14ac:dyDescent="0.25">
      <c r="A3447" s="6">
        <v>100456689</v>
      </c>
      <c r="B3447" s="6" t="s">
        <v>3057</v>
      </c>
      <c r="C3447" s="6">
        <v>1</v>
      </c>
      <c r="D3447" s="6">
        <v>43.04</v>
      </c>
      <c r="E3447" s="6">
        <v>2</v>
      </c>
    </row>
    <row r="3448" spans="1:5" x14ac:dyDescent="0.25">
      <c r="B3448" s="6" t="s">
        <v>3058</v>
      </c>
    </row>
    <row r="3449" spans="1:5" x14ac:dyDescent="0.25">
      <c r="A3449" s="6">
        <v>23171</v>
      </c>
      <c r="B3449" s="6" t="s">
        <v>3059</v>
      </c>
      <c r="C3449" s="6">
        <v>24</v>
      </c>
      <c r="D3449" s="6">
        <v>11.42</v>
      </c>
      <c r="E3449" s="6">
        <v>24</v>
      </c>
    </row>
    <row r="3450" spans="1:5" x14ac:dyDescent="0.25">
      <c r="A3450" s="6">
        <v>8730</v>
      </c>
      <c r="B3450" s="6" t="s">
        <v>3060</v>
      </c>
      <c r="C3450" s="6">
        <v>24</v>
      </c>
      <c r="D3450" s="6">
        <v>11.42</v>
      </c>
      <c r="E3450" s="6">
        <v>24</v>
      </c>
    </row>
    <row r="3451" spans="1:5" x14ac:dyDescent="0.25">
      <c r="A3451" s="6">
        <v>8737</v>
      </c>
      <c r="B3451" s="6" t="s">
        <v>3061</v>
      </c>
      <c r="C3451" s="6">
        <v>24</v>
      </c>
      <c r="D3451" s="6">
        <v>15.38</v>
      </c>
      <c r="E3451" s="6">
        <v>24</v>
      </c>
    </row>
    <row r="3452" spans="1:5" x14ac:dyDescent="0.25">
      <c r="A3452" s="6">
        <v>8717</v>
      </c>
      <c r="B3452" s="6" t="s">
        <v>3062</v>
      </c>
      <c r="C3452" s="6">
        <v>24</v>
      </c>
      <c r="D3452" s="6">
        <v>12.36</v>
      </c>
      <c r="E3452" s="6">
        <v>24</v>
      </c>
    </row>
    <row r="3453" spans="1:5" x14ac:dyDescent="0.25">
      <c r="A3453" s="6">
        <v>8721</v>
      </c>
      <c r="B3453" s="6" t="s">
        <v>3063</v>
      </c>
      <c r="C3453" s="6">
        <v>24</v>
      </c>
      <c r="D3453" s="6">
        <v>12.36</v>
      </c>
      <c r="E3453" s="6">
        <v>24</v>
      </c>
    </row>
    <row r="3454" spans="1:5" x14ac:dyDescent="0.25">
      <c r="A3454" s="6">
        <v>8719</v>
      </c>
      <c r="B3454" s="6" t="s">
        <v>3064</v>
      </c>
      <c r="C3454" s="6">
        <v>24</v>
      </c>
      <c r="D3454" s="6">
        <v>12.36</v>
      </c>
      <c r="E3454" s="6">
        <v>24</v>
      </c>
    </row>
    <row r="3455" spans="1:5" x14ac:dyDescent="0.25">
      <c r="A3455" s="6">
        <v>8751</v>
      </c>
      <c r="B3455" s="6" t="s">
        <v>3065</v>
      </c>
      <c r="C3455" s="6">
        <v>24</v>
      </c>
      <c r="D3455" s="6">
        <v>14.67</v>
      </c>
      <c r="E3455" s="6">
        <v>24</v>
      </c>
    </row>
    <row r="3456" spans="1:5" x14ac:dyDescent="0.25">
      <c r="A3456" s="6">
        <v>19820</v>
      </c>
      <c r="B3456" s="6" t="s">
        <v>3066</v>
      </c>
      <c r="C3456" s="6">
        <v>6</v>
      </c>
      <c r="D3456" s="6">
        <v>38.869999999999997</v>
      </c>
      <c r="E3456" s="6">
        <v>6</v>
      </c>
    </row>
    <row r="3457" spans="1:5" x14ac:dyDescent="0.25">
      <c r="A3457" s="6">
        <v>25870</v>
      </c>
      <c r="B3457" s="6" t="s">
        <v>3067</v>
      </c>
      <c r="C3457" s="6">
        <v>24</v>
      </c>
      <c r="D3457" s="6">
        <v>17.57</v>
      </c>
      <c r="E3457" s="6">
        <v>24</v>
      </c>
    </row>
    <row r="3458" spans="1:5" x14ac:dyDescent="0.25">
      <c r="A3458" s="6">
        <v>20724</v>
      </c>
      <c r="B3458" s="6" t="s">
        <v>3068</v>
      </c>
      <c r="C3458" s="6">
        <v>24</v>
      </c>
      <c r="D3458" s="6">
        <v>17.57</v>
      </c>
      <c r="E3458" s="6">
        <v>24</v>
      </c>
    </row>
    <row r="3459" spans="1:5" x14ac:dyDescent="0.25">
      <c r="B3459" s="6" t="s">
        <v>3069</v>
      </c>
    </row>
    <row r="3460" spans="1:5" x14ac:dyDescent="0.25">
      <c r="A3460" s="6">
        <v>100496875</v>
      </c>
      <c r="B3460" s="6" t="s">
        <v>3070</v>
      </c>
      <c r="C3460" s="6">
        <v>20</v>
      </c>
      <c r="D3460" s="6">
        <v>68.989999999999995</v>
      </c>
      <c r="E3460" s="6">
        <v>20</v>
      </c>
    </row>
    <row r="3461" spans="1:5" x14ac:dyDescent="0.25">
      <c r="A3461" s="6">
        <f>100563986</f>
        <v>100563986</v>
      </c>
      <c r="B3461" s="6" t="s">
        <v>3071</v>
      </c>
      <c r="C3461" s="6">
        <v>28</v>
      </c>
      <c r="D3461" s="6">
        <v>57.63</v>
      </c>
      <c r="E3461" s="6">
        <v>28</v>
      </c>
    </row>
    <row r="3462" spans="1:5" x14ac:dyDescent="0.25">
      <c r="B3462" s="6" t="s">
        <v>3072</v>
      </c>
    </row>
    <row r="3463" spans="1:5" x14ac:dyDescent="0.25">
      <c r="B3463" s="6" t="s">
        <v>4482</v>
      </c>
    </row>
    <row r="3464" spans="1:5" x14ac:dyDescent="0.25">
      <c r="A3464" s="6">
        <v>7450</v>
      </c>
      <c r="B3464" s="6" t="s">
        <v>3073</v>
      </c>
      <c r="C3464" s="6">
        <v>18</v>
      </c>
      <c r="D3464" s="6">
        <v>45.1</v>
      </c>
      <c r="E3464" s="6">
        <v>6</v>
      </c>
    </row>
    <row r="3465" spans="1:5" x14ac:dyDescent="0.25">
      <c r="A3465" s="6">
        <v>6738</v>
      </c>
      <c r="B3465" s="6" t="s">
        <v>3074</v>
      </c>
      <c r="C3465" s="6">
        <v>18</v>
      </c>
      <c r="D3465" s="6">
        <v>79.430000000000007</v>
      </c>
      <c r="E3465" s="6">
        <v>6</v>
      </c>
    </row>
    <row r="3466" spans="1:5" x14ac:dyDescent="0.25">
      <c r="A3466" s="6">
        <v>100430198</v>
      </c>
      <c r="B3466" s="6" t="s">
        <v>3075</v>
      </c>
      <c r="C3466" s="6">
        <v>18</v>
      </c>
      <c r="D3466" s="6">
        <v>79.430000000000007</v>
      </c>
      <c r="E3466" s="6">
        <v>6</v>
      </c>
    </row>
    <row r="3467" spans="1:5" x14ac:dyDescent="0.25">
      <c r="A3467" s="6">
        <v>12659</v>
      </c>
      <c r="B3467" s="6" t="s">
        <v>3076</v>
      </c>
      <c r="C3467" s="6">
        <v>18</v>
      </c>
      <c r="D3467" s="6">
        <v>45.1</v>
      </c>
      <c r="E3467" s="6">
        <v>6</v>
      </c>
    </row>
    <row r="3468" spans="1:5" x14ac:dyDescent="0.25">
      <c r="A3468" s="6">
        <v>12801</v>
      </c>
      <c r="B3468" s="6" t="s">
        <v>3077</v>
      </c>
      <c r="C3468" s="6">
        <v>18</v>
      </c>
      <c r="D3468" s="6">
        <v>79.430000000000007</v>
      </c>
      <c r="E3468" s="6">
        <v>6</v>
      </c>
    </row>
    <row r="3469" spans="1:5" x14ac:dyDescent="0.25">
      <c r="A3469" s="6">
        <v>12921</v>
      </c>
      <c r="B3469" s="6" t="s">
        <v>3078</v>
      </c>
      <c r="C3469" s="6">
        <v>18</v>
      </c>
      <c r="D3469" s="6">
        <v>45.1</v>
      </c>
      <c r="E3469" s="6">
        <v>6</v>
      </c>
    </row>
    <row r="3470" spans="1:5" x14ac:dyDescent="0.25">
      <c r="A3470" s="6">
        <v>100544574</v>
      </c>
      <c r="B3470" s="6" t="s">
        <v>3079</v>
      </c>
      <c r="C3470" s="6">
        <v>28</v>
      </c>
      <c r="D3470" s="6">
        <v>25.47</v>
      </c>
      <c r="E3470" s="6">
        <v>7</v>
      </c>
    </row>
    <row r="3471" spans="1:5" x14ac:dyDescent="0.25">
      <c r="A3471" s="6">
        <v>100540881</v>
      </c>
      <c r="B3471" s="6" t="s">
        <v>3080</v>
      </c>
      <c r="C3471" s="6">
        <v>18</v>
      </c>
      <c r="D3471" s="6">
        <v>79.430000000000007</v>
      </c>
      <c r="E3471" s="6">
        <v>6</v>
      </c>
    </row>
    <row r="3472" spans="1:5" x14ac:dyDescent="0.25">
      <c r="A3472" s="6">
        <v>100540872</v>
      </c>
      <c r="B3472" s="6" t="s">
        <v>3081</v>
      </c>
      <c r="C3472" s="6">
        <v>18</v>
      </c>
      <c r="D3472" s="6">
        <v>79.430000000000007</v>
      </c>
      <c r="E3472" s="6">
        <v>6</v>
      </c>
    </row>
    <row r="3473" spans="1:5" x14ac:dyDescent="0.25">
      <c r="A3473" s="6">
        <v>100560179</v>
      </c>
      <c r="B3473" s="6" t="s">
        <v>3082</v>
      </c>
      <c r="C3473" s="6">
        <v>24</v>
      </c>
      <c r="D3473" s="6">
        <v>45.1</v>
      </c>
      <c r="E3473" s="6">
        <v>6</v>
      </c>
    </row>
    <row r="3474" spans="1:5" x14ac:dyDescent="0.25">
      <c r="A3474" s="6">
        <v>100560187</v>
      </c>
      <c r="B3474" s="6" t="s">
        <v>3083</v>
      </c>
      <c r="C3474" s="6">
        <v>24</v>
      </c>
      <c r="D3474" s="6">
        <v>45.1</v>
      </c>
      <c r="E3474" s="6">
        <v>6</v>
      </c>
    </row>
    <row r="3475" spans="1:5" x14ac:dyDescent="0.25">
      <c r="A3475" s="6">
        <v>12663</v>
      </c>
      <c r="B3475" s="6" t="s">
        <v>3084</v>
      </c>
      <c r="C3475" s="6">
        <v>18</v>
      </c>
      <c r="D3475" s="6">
        <v>79.430000000000007</v>
      </c>
      <c r="E3475" s="6">
        <v>6</v>
      </c>
    </row>
    <row r="3476" spans="1:5" x14ac:dyDescent="0.25">
      <c r="A3476" s="6">
        <v>18832</v>
      </c>
      <c r="B3476" s="6" t="s">
        <v>3085</v>
      </c>
      <c r="C3476" s="6">
        <v>18</v>
      </c>
      <c r="D3476" s="6">
        <v>45.1</v>
      </c>
      <c r="E3476" s="6">
        <v>6</v>
      </c>
    </row>
    <row r="3477" spans="1:5" x14ac:dyDescent="0.25">
      <c r="A3477" s="6">
        <v>22163</v>
      </c>
      <c r="B3477" s="6" t="s">
        <v>3086</v>
      </c>
      <c r="C3477" s="6">
        <v>18</v>
      </c>
      <c r="D3477" s="6">
        <v>45.1</v>
      </c>
      <c r="E3477" s="6">
        <v>6</v>
      </c>
    </row>
    <row r="3478" spans="1:5" x14ac:dyDescent="0.25">
      <c r="A3478" s="6">
        <v>100486976</v>
      </c>
      <c r="B3478" s="6" t="s">
        <v>3087</v>
      </c>
      <c r="C3478" s="6">
        <v>18</v>
      </c>
      <c r="D3478" s="6">
        <v>79.430000000000007</v>
      </c>
      <c r="E3478" s="6">
        <v>6</v>
      </c>
    </row>
    <row r="3479" spans="1:5" x14ac:dyDescent="0.25">
      <c r="A3479" s="6">
        <v>13245</v>
      </c>
      <c r="B3479" s="6" t="s">
        <v>3088</v>
      </c>
      <c r="C3479" s="6">
        <v>18</v>
      </c>
      <c r="D3479" s="6">
        <v>45.1</v>
      </c>
      <c r="E3479" s="6">
        <v>6</v>
      </c>
    </row>
    <row r="3480" spans="1:5" x14ac:dyDescent="0.25">
      <c r="B3480" s="6" t="s">
        <v>4483</v>
      </c>
    </row>
    <row r="3481" spans="1:5" x14ac:dyDescent="0.25">
      <c r="A3481" s="6">
        <v>100549200</v>
      </c>
      <c r="B3481" s="6" t="s">
        <v>3089</v>
      </c>
      <c r="C3481" s="6">
        <v>19</v>
      </c>
      <c r="D3481" s="6">
        <v>152.68</v>
      </c>
      <c r="E3481" s="6">
        <v>2</v>
      </c>
    </row>
    <row r="3482" spans="1:5" x14ac:dyDescent="0.25">
      <c r="A3482" s="6">
        <v>100549206</v>
      </c>
      <c r="B3482" s="6" t="s">
        <v>3090</v>
      </c>
      <c r="C3482" s="6">
        <v>12</v>
      </c>
      <c r="D3482" s="6">
        <v>82.21</v>
      </c>
      <c r="E3482" s="6">
        <v>3</v>
      </c>
    </row>
    <row r="3483" spans="1:5" x14ac:dyDescent="0.25">
      <c r="A3483" s="6">
        <v>41380</v>
      </c>
      <c r="B3483" s="6" t="s">
        <v>3091</v>
      </c>
      <c r="C3483" s="6">
        <v>19</v>
      </c>
      <c r="D3483" s="6">
        <v>152.68</v>
      </c>
      <c r="E3483" s="6">
        <v>2</v>
      </c>
    </row>
    <row r="3484" spans="1:5" x14ac:dyDescent="0.25">
      <c r="A3484" s="6">
        <v>100549203</v>
      </c>
      <c r="B3484" s="6" t="s">
        <v>3092</v>
      </c>
      <c r="C3484" s="6">
        <v>19</v>
      </c>
      <c r="D3484" s="6">
        <v>152.68</v>
      </c>
      <c r="E3484" s="6">
        <v>2</v>
      </c>
    </row>
    <row r="3485" spans="1:5" x14ac:dyDescent="0.25">
      <c r="A3485" s="6">
        <v>151602</v>
      </c>
      <c r="B3485" s="6" t="s">
        <v>3093</v>
      </c>
      <c r="C3485" s="6">
        <v>19</v>
      </c>
      <c r="D3485" s="6">
        <v>152.68</v>
      </c>
      <c r="E3485" s="6">
        <v>2</v>
      </c>
    </row>
    <row r="3486" spans="1:5" x14ac:dyDescent="0.25">
      <c r="B3486" s="6" t="s">
        <v>4484</v>
      </c>
    </row>
    <row r="3487" spans="1:5" x14ac:dyDescent="0.25">
      <c r="A3487" s="6">
        <v>2086</v>
      </c>
      <c r="B3487" s="6" t="s">
        <v>3094</v>
      </c>
      <c r="C3487" s="6">
        <v>30</v>
      </c>
      <c r="D3487" s="6">
        <v>34.909999999999997</v>
      </c>
      <c r="E3487" s="6">
        <v>5</v>
      </c>
    </row>
    <row r="3488" spans="1:5" x14ac:dyDescent="0.25">
      <c r="A3488" s="6">
        <v>14532</v>
      </c>
      <c r="B3488" s="6" t="s">
        <v>3095</v>
      </c>
      <c r="C3488" s="6">
        <v>18</v>
      </c>
      <c r="D3488" s="6">
        <v>54.1</v>
      </c>
      <c r="E3488" s="6">
        <v>6</v>
      </c>
    </row>
    <row r="3489" spans="1:5" x14ac:dyDescent="0.25">
      <c r="A3489" s="6">
        <v>7695</v>
      </c>
      <c r="B3489" s="6" t="s">
        <v>3096</v>
      </c>
      <c r="C3489" s="6">
        <v>30</v>
      </c>
      <c r="D3489" s="6">
        <v>34.909999999999997</v>
      </c>
      <c r="E3489" s="6">
        <v>6</v>
      </c>
    </row>
    <row r="3490" spans="1:5" x14ac:dyDescent="0.25">
      <c r="A3490" s="6">
        <v>42722</v>
      </c>
      <c r="B3490" s="6" t="s">
        <v>3097</v>
      </c>
      <c r="C3490" s="6">
        <v>30</v>
      </c>
      <c r="D3490" s="6">
        <v>34.909999999999997</v>
      </c>
      <c r="E3490" s="6">
        <v>5</v>
      </c>
    </row>
    <row r="3491" spans="1:5" x14ac:dyDescent="0.25">
      <c r="B3491" s="6" t="s">
        <v>4485</v>
      </c>
    </row>
    <row r="3492" spans="1:5" x14ac:dyDescent="0.25">
      <c r="A3492" s="6">
        <v>13749</v>
      </c>
      <c r="B3492" s="6" t="s">
        <v>3098</v>
      </c>
      <c r="C3492" s="6">
        <v>25</v>
      </c>
      <c r="D3492" s="6">
        <v>20.420000000000002</v>
      </c>
      <c r="E3492" s="6">
        <v>5</v>
      </c>
    </row>
    <row r="3493" spans="1:5" x14ac:dyDescent="0.25">
      <c r="A3493" s="6">
        <v>13747</v>
      </c>
      <c r="B3493" s="6" t="s">
        <v>3099</v>
      </c>
      <c r="C3493" s="6">
        <v>25</v>
      </c>
      <c r="D3493" s="6">
        <v>20.420000000000002</v>
      </c>
      <c r="E3493" s="6">
        <v>5</v>
      </c>
    </row>
    <row r="3494" spans="1:5" x14ac:dyDescent="0.25">
      <c r="A3494" s="6">
        <v>13751</v>
      </c>
      <c r="B3494" s="6" t="s">
        <v>3100</v>
      </c>
      <c r="C3494" s="6">
        <v>25</v>
      </c>
      <c r="D3494" s="6">
        <v>35.479999999999997</v>
      </c>
      <c r="E3494" s="6">
        <v>5</v>
      </c>
    </row>
    <row r="3495" spans="1:5" x14ac:dyDescent="0.25">
      <c r="B3495" s="6" t="s">
        <v>4486</v>
      </c>
    </row>
    <row r="3496" spans="1:5" x14ac:dyDescent="0.25">
      <c r="A3496" s="6">
        <v>7661</v>
      </c>
      <c r="B3496" s="6" t="s">
        <v>3101</v>
      </c>
      <c r="C3496" s="6">
        <v>28</v>
      </c>
      <c r="D3496" s="6">
        <v>17</v>
      </c>
      <c r="E3496" s="6">
        <v>4</v>
      </c>
    </row>
    <row r="3497" spans="1:5" x14ac:dyDescent="0.25">
      <c r="A3497" s="6">
        <v>62850</v>
      </c>
      <c r="B3497" s="6" t="s">
        <v>3102</v>
      </c>
      <c r="C3497" s="6">
        <v>28</v>
      </c>
      <c r="D3497" s="6">
        <v>15.29</v>
      </c>
      <c r="E3497" s="6">
        <v>7</v>
      </c>
    </row>
    <row r="3498" spans="1:5" x14ac:dyDescent="0.25">
      <c r="A3498" s="6">
        <v>11337</v>
      </c>
      <c r="B3498" s="6" t="s">
        <v>3103</v>
      </c>
      <c r="C3498" s="6">
        <v>28</v>
      </c>
      <c r="D3498" s="6">
        <v>15.29</v>
      </c>
      <c r="E3498" s="6">
        <v>7</v>
      </c>
    </row>
    <row r="3499" spans="1:5" x14ac:dyDescent="0.25">
      <c r="A3499" s="6">
        <v>48440</v>
      </c>
      <c r="B3499" s="6" t="s">
        <v>3104</v>
      </c>
      <c r="C3499" s="6">
        <v>60</v>
      </c>
      <c r="D3499" s="6">
        <v>7.1</v>
      </c>
      <c r="E3499" s="6">
        <v>10</v>
      </c>
    </row>
    <row r="3500" spans="1:5" x14ac:dyDescent="0.25">
      <c r="A3500" s="6">
        <v>11949</v>
      </c>
      <c r="B3500" s="6" t="s">
        <v>3105</v>
      </c>
      <c r="C3500" s="6">
        <v>50</v>
      </c>
      <c r="D3500" s="6">
        <v>5.28</v>
      </c>
      <c r="E3500" s="6">
        <v>10</v>
      </c>
    </row>
    <row r="3501" spans="1:5" x14ac:dyDescent="0.25">
      <c r="A3501" s="6">
        <v>11955</v>
      </c>
      <c r="B3501" s="6" t="s">
        <v>3106</v>
      </c>
      <c r="C3501" s="6">
        <v>22</v>
      </c>
      <c r="D3501" s="6">
        <v>11.86</v>
      </c>
      <c r="E3501" s="6">
        <v>11</v>
      </c>
    </row>
    <row r="3502" spans="1:5" x14ac:dyDescent="0.25">
      <c r="A3502" s="6">
        <v>11822</v>
      </c>
      <c r="B3502" s="6" t="s">
        <v>3107</v>
      </c>
      <c r="C3502" s="6">
        <v>50</v>
      </c>
      <c r="D3502" s="6">
        <v>5.28</v>
      </c>
      <c r="E3502" s="6">
        <v>10</v>
      </c>
    </row>
    <row r="3503" spans="1:5" x14ac:dyDescent="0.25">
      <c r="A3503" s="6">
        <v>11956</v>
      </c>
      <c r="B3503" s="6" t="s">
        <v>3108</v>
      </c>
      <c r="C3503" s="6">
        <v>22</v>
      </c>
      <c r="D3503" s="6">
        <v>11.86</v>
      </c>
      <c r="E3503" s="6">
        <v>11</v>
      </c>
    </row>
    <row r="3504" spans="1:5" x14ac:dyDescent="0.25">
      <c r="A3504" s="6">
        <v>11952</v>
      </c>
      <c r="B3504" s="6" t="s">
        <v>3109</v>
      </c>
      <c r="C3504" s="6">
        <v>50</v>
      </c>
      <c r="D3504" s="6">
        <v>5.28</v>
      </c>
      <c r="E3504" s="6">
        <v>10</v>
      </c>
    </row>
    <row r="3505" spans="1:5" x14ac:dyDescent="0.25">
      <c r="A3505" s="6">
        <v>25078</v>
      </c>
      <c r="B3505" s="6" t="s">
        <v>3110</v>
      </c>
      <c r="C3505" s="6">
        <v>60</v>
      </c>
      <c r="D3505" s="6">
        <v>7.1</v>
      </c>
      <c r="E3505" s="6">
        <v>10</v>
      </c>
    </row>
    <row r="3506" spans="1:5" x14ac:dyDescent="0.25">
      <c r="A3506" s="6">
        <v>15272</v>
      </c>
      <c r="B3506" s="6" t="s">
        <v>3111</v>
      </c>
      <c r="C3506" s="6">
        <v>60</v>
      </c>
      <c r="D3506" s="6">
        <v>7.02</v>
      </c>
      <c r="E3506" s="6">
        <v>10</v>
      </c>
    </row>
    <row r="3507" spans="1:5" x14ac:dyDescent="0.25">
      <c r="A3507" s="6">
        <v>48443</v>
      </c>
      <c r="B3507" s="6" t="s">
        <v>3112</v>
      </c>
      <c r="C3507" s="6">
        <v>60</v>
      </c>
      <c r="D3507" s="6">
        <v>7.02</v>
      </c>
      <c r="E3507" s="6">
        <v>10</v>
      </c>
    </row>
    <row r="3508" spans="1:5" x14ac:dyDescent="0.25">
      <c r="A3508" s="6">
        <v>38175</v>
      </c>
      <c r="B3508" s="6" t="s">
        <v>3113</v>
      </c>
      <c r="C3508" s="6">
        <v>60</v>
      </c>
      <c r="D3508" s="6">
        <v>6.9</v>
      </c>
      <c r="E3508" s="6">
        <v>10</v>
      </c>
    </row>
    <row r="3509" spans="1:5" x14ac:dyDescent="0.25">
      <c r="A3509" s="6">
        <v>60759</v>
      </c>
      <c r="B3509" s="6" t="s">
        <v>3114</v>
      </c>
      <c r="C3509" s="6">
        <v>60</v>
      </c>
      <c r="D3509" s="6">
        <v>6.9</v>
      </c>
      <c r="E3509" s="6">
        <v>10</v>
      </c>
    </row>
    <row r="3510" spans="1:5" x14ac:dyDescent="0.25">
      <c r="A3510" s="6">
        <v>19701</v>
      </c>
      <c r="B3510" s="6" t="s">
        <v>3115</v>
      </c>
      <c r="C3510" s="6">
        <v>30</v>
      </c>
      <c r="D3510" s="6">
        <v>19.100000000000001</v>
      </c>
      <c r="E3510" s="6">
        <v>10</v>
      </c>
    </row>
    <row r="3511" spans="1:5" x14ac:dyDescent="0.25">
      <c r="A3511" s="6">
        <v>12054</v>
      </c>
      <c r="B3511" s="6" t="s">
        <v>3116</v>
      </c>
      <c r="C3511" s="6">
        <v>56</v>
      </c>
      <c r="D3511" s="6">
        <v>7.1</v>
      </c>
      <c r="E3511" s="6">
        <v>7</v>
      </c>
    </row>
    <row r="3512" spans="1:5" x14ac:dyDescent="0.25">
      <c r="B3512" s="6" t="s">
        <v>4487</v>
      </c>
    </row>
    <row r="3513" spans="1:5" x14ac:dyDescent="0.25">
      <c r="A3513" s="6">
        <v>54935</v>
      </c>
      <c r="B3513" s="6" t="s">
        <v>3117</v>
      </c>
      <c r="C3513" s="6">
        <v>20</v>
      </c>
      <c r="D3513" s="6">
        <v>40.93</v>
      </c>
      <c r="E3513" s="6">
        <v>5</v>
      </c>
    </row>
    <row r="3514" spans="1:5" x14ac:dyDescent="0.25">
      <c r="B3514" s="6" t="s">
        <v>4488</v>
      </c>
    </row>
    <row r="3515" spans="1:5" x14ac:dyDescent="0.25">
      <c r="A3515" s="6">
        <v>14452</v>
      </c>
      <c r="B3515" s="6" t="s">
        <v>3118</v>
      </c>
      <c r="C3515" s="6">
        <v>25</v>
      </c>
      <c r="D3515" s="6">
        <v>20.32</v>
      </c>
      <c r="E3515" s="6">
        <v>5</v>
      </c>
    </row>
    <row r="3516" spans="1:5" x14ac:dyDescent="0.25">
      <c r="A3516" s="6">
        <v>13486</v>
      </c>
      <c r="B3516" s="6" t="s">
        <v>3119</v>
      </c>
      <c r="C3516" s="6">
        <v>34</v>
      </c>
      <c r="D3516" s="6">
        <v>10.66</v>
      </c>
      <c r="E3516" s="6">
        <v>6</v>
      </c>
    </row>
    <row r="3517" spans="1:5" x14ac:dyDescent="0.25">
      <c r="A3517" s="6">
        <v>54884</v>
      </c>
      <c r="B3517" s="6" t="s">
        <v>3120</v>
      </c>
      <c r="C3517" s="6">
        <v>25</v>
      </c>
      <c r="D3517" s="6">
        <v>19.02</v>
      </c>
      <c r="E3517" s="6">
        <v>5</v>
      </c>
    </row>
    <row r="3518" spans="1:5" x14ac:dyDescent="0.25">
      <c r="A3518" s="6">
        <v>54845</v>
      </c>
      <c r="B3518" s="6" t="s">
        <v>3121</v>
      </c>
      <c r="C3518" s="6">
        <v>25</v>
      </c>
      <c r="D3518" s="6">
        <v>18.12</v>
      </c>
      <c r="E3518" s="6">
        <v>5</v>
      </c>
    </row>
    <row r="3519" spans="1:5" x14ac:dyDescent="0.25">
      <c r="A3519" s="6">
        <v>100547050</v>
      </c>
      <c r="B3519" s="6" t="s">
        <v>3122</v>
      </c>
      <c r="C3519" s="6">
        <v>25</v>
      </c>
      <c r="D3519" s="6">
        <v>34.82</v>
      </c>
      <c r="E3519" s="6">
        <v>10</v>
      </c>
    </row>
    <row r="3520" spans="1:5" x14ac:dyDescent="0.25">
      <c r="B3520" s="6" t="s">
        <v>4489</v>
      </c>
    </row>
    <row r="3521" spans="1:5" x14ac:dyDescent="0.25">
      <c r="A3521" s="6">
        <v>16533</v>
      </c>
      <c r="B3521" s="6" t="s">
        <v>3123</v>
      </c>
      <c r="C3521" s="6">
        <v>28</v>
      </c>
      <c r="D3521" s="6">
        <v>15.29</v>
      </c>
      <c r="E3521" s="6">
        <v>7</v>
      </c>
    </row>
    <row r="3522" spans="1:5" x14ac:dyDescent="0.25">
      <c r="B3522" s="6" t="s">
        <v>4490</v>
      </c>
    </row>
    <row r="3523" spans="1:5" x14ac:dyDescent="0.25">
      <c r="A3523" s="6">
        <v>100547047</v>
      </c>
      <c r="B3523" s="6" t="s">
        <v>3124</v>
      </c>
      <c r="C3523" s="6">
        <v>30</v>
      </c>
      <c r="D3523" s="6">
        <v>22.84</v>
      </c>
      <c r="E3523" s="6">
        <v>10</v>
      </c>
    </row>
    <row r="3524" spans="1:5" x14ac:dyDescent="0.25">
      <c r="A3524" s="6">
        <v>100547048</v>
      </c>
      <c r="B3524" s="6" t="s">
        <v>3125</v>
      </c>
      <c r="C3524" s="6">
        <v>30</v>
      </c>
      <c r="D3524" s="6">
        <v>24.61</v>
      </c>
      <c r="E3524" s="6">
        <v>10</v>
      </c>
    </row>
    <row r="3525" spans="1:5" x14ac:dyDescent="0.25">
      <c r="B3525" s="6" t="s">
        <v>4491</v>
      </c>
    </row>
    <row r="3526" spans="1:5" x14ac:dyDescent="0.25">
      <c r="A3526" s="6">
        <v>27874</v>
      </c>
      <c r="B3526" s="6" t="s">
        <v>3126</v>
      </c>
      <c r="C3526" s="6">
        <v>10</v>
      </c>
      <c r="D3526" s="6">
        <v>47.45</v>
      </c>
      <c r="E3526" s="6">
        <v>5</v>
      </c>
    </row>
    <row r="3527" spans="1:5" x14ac:dyDescent="0.25">
      <c r="A3527" s="6">
        <v>27875</v>
      </c>
      <c r="B3527" s="6" t="s">
        <v>3127</v>
      </c>
      <c r="C3527" s="6">
        <v>10</v>
      </c>
      <c r="D3527" s="6">
        <v>47.45</v>
      </c>
      <c r="E3527" s="6">
        <v>5</v>
      </c>
    </row>
    <row r="3528" spans="1:5" x14ac:dyDescent="0.25">
      <c r="B3528" s="6" t="s">
        <v>4492</v>
      </c>
    </row>
    <row r="3529" spans="1:5" x14ac:dyDescent="0.25">
      <c r="A3529" s="6">
        <v>4318</v>
      </c>
      <c r="B3529" s="6" t="s">
        <v>3128</v>
      </c>
      <c r="C3529" s="6">
        <v>9</v>
      </c>
      <c r="D3529" s="6">
        <v>54.6</v>
      </c>
      <c r="E3529" s="6">
        <v>3</v>
      </c>
    </row>
    <row r="3530" spans="1:5" x14ac:dyDescent="0.25">
      <c r="A3530" s="6">
        <v>37503</v>
      </c>
      <c r="B3530" s="6" t="s">
        <v>3129</v>
      </c>
      <c r="C3530" s="6">
        <v>20</v>
      </c>
      <c r="D3530" s="6">
        <v>22.3</v>
      </c>
      <c r="E3530" s="6">
        <v>5</v>
      </c>
    </row>
    <row r="3531" spans="1:5" x14ac:dyDescent="0.25">
      <c r="B3531" s="6" t="s">
        <v>4493</v>
      </c>
    </row>
    <row r="3532" spans="1:5" x14ac:dyDescent="0.25">
      <c r="A3532" s="6">
        <v>100413620</v>
      </c>
      <c r="B3532" s="6" t="s">
        <v>3130</v>
      </c>
      <c r="C3532" s="6">
        <v>24</v>
      </c>
      <c r="D3532" s="6">
        <v>12.82</v>
      </c>
      <c r="E3532" s="6">
        <v>6</v>
      </c>
    </row>
    <row r="3533" spans="1:5" x14ac:dyDescent="0.25">
      <c r="A3533" s="6">
        <v>100413646</v>
      </c>
      <c r="B3533" s="6" t="s">
        <v>3131</v>
      </c>
      <c r="C3533" s="6">
        <v>24</v>
      </c>
      <c r="D3533" s="6">
        <v>12.82</v>
      </c>
      <c r="E3533" s="6">
        <v>6</v>
      </c>
    </row>
    <row r="3534" spans="1:5" x14ac:dyDescent="0.25">
      <c r="A3534" s="6">
        <v>100413654</v>
      </c>
      <c r="B3534" s="6" t="s">
        <v>3132</v>
      </c>
      <c r="C3534" s="6">
        <v>24</v>
      </c>
      <c r="D3534" s="6">
        <v>12.82</v>
      </c>
      <c r="E3534" s="6">
        <v>6</v>
      </c>
    </row>
    <row r="3535" spans="1:5" x14ac:dyDescent="0.25">
      <c r="B3535" s="6" t="s">
        <v>4209</v>
      </c>
    </row>
    <row r="3536" spans="1:5" x14ac:dyDescent="0.25">
      <c r="A3536" s="6">
        <v>100413662</v>
      </c>
      <c r="B3536" s="6" t="s">
        <v>3133</v>
      </c>
      <c r="C3536" s="6">
        <v>25</v>
      </c>
      <c r="D3536" s="6">
        <v>20.16</v>
      </c>
      <c r="E3536" s="6">
        <v>5</v>
      </c>
    </row>
    <row r="3537" spans="1:5" x14ac:dyDescent="0.25">
      <c r="A3537" s="6">
        <v>100413689</v>
      </c>
      <c r="B3537" s="6" t="s">
        <v>3134</v>
      </c>
      <c r="C3537" s="6">
        <v>25</v>
      </c>
      <c r="D3537" s="6">
        <v>19.190000000000001</v>
      </c>
      <c r="E3537" s="6">
        <v>5</v>
      </c>
    </row>
    <row r="3538" spans="1:5" x14ac:dyDescent="0.25">
      <c r="A3538" s="6">
        <v>100516055</v>
      </c>
      <c r="B3538" s="6" t="s">
        <v>3135</v>
      </c>
      <c r="C3538" s="6">
        <v>30</v>
      </c>
      <c r="D3538" s="6">
        <v>18.829999999999998</v>
      </c>
      <c r="E3538" s="6">
        <v>10</v>
      </c>
    </row>
    <row r="3539" spans="1:5" x14ac:dyDescent="0.25">
      <c r="A3539" s="6">
        <v>100516063</v>
      </c>
      <c r="B3539" s="6" t="s">
        <v>3136</v>
      </c>
      <c r="C3539" s="6">
        <v>30</v>
      </c>
      <c r="D3539" s="6">
        <v>20.07</v>
      </c>
      <c r="E3539" s="6">
        <v>30</v>
      </c>
    </row>
    <row r="3540" spans="1:5" x14ac:dyDescent="0.25">
      <c r="A3540" s="6">
        <v>100516047</v>
      </c>
      <c r="B3540" s="6" t="s">
        <v>3137</v>
      </c>
      <c r="C3540" s="6">
        <v>72</v>
      </c>
      <c r="D3540" s="6">
        <v>9.9</v>
      </c>
      <c r="E3540" s="6">
        <v>1</v>
      </c>
    </row>
    <row r="3541" spans="1:5" x14ac:dyDescent="0.25">
      <c r="A3541" s="6">
        <v>100544898</v>
      </c>
      <c r="B3541" s="6" t="s">
        <v>3138</v>
      </c>
      <c r="C3541" s="6">
        <v>32</v>
      </c>
      <c r="D3541" s="6">
        <v>9.5</v>
      </c>
      <c r="E3541" s="6">
        <v>8</v>
      </c>
    </row>
    <row r="3542" spans="1:5" x14ac:dyDescent="0.25">
      <c r="A3542" s="6">
        <v>100544899</v>
      </c>
      <c r="B3542" s="6" t="s">
        <v>3139</v>
      </c>
      <c r="C3542" s="6">
        <v>40</v>
      </c>
      <c r="D3542" s="6">
        <v>8.99</v>
      </c>
      <c r="E3542" s="6">
        <v>5</v>
      </c>
    </row>
    <row r="3543" spans="1:5" x14ac:dyDescent="0.25">
      <c r="A3543" s="6">
        <v>100440505</v>
      </c>
      <c r="B3543" s="6" t="s">
        <v>3140</v>
      </c>
      <c r="C3543" s="6">
        <v>15</v>
      </c>
      <c r="D3543" s="6">
        <v>82.75</v>
      </c>
      <c r="E3543" s="6">
        <v>5</v>
      </c>
    </row>
    <row r="3544" spans="1:5" x14ac:dyDescent="0.25">
      <c r="B3544" s="6" t="s">
        <v>4207</v>
      </c>
    </row>
    <row r="3545" spans="1:5" x14ac:dyDescent="0.25">
      <c r="A3545" s="6">
        <v>94170</v>
      </c>
      <c r="B3545" s="6" t="s">
        <v>3141</v>
      </c>
      <c r="C3545" s="6">
        <v>30</v>
      </c>
      <c r="D3545" s="6">
        <v>21.25</v>
      </c>
      <c r="E3545" s="6">
        <v>10</v>
      </c>
    </row>
    <row r="3546" spans="1:5" x14ac:dyDescent="0.25">
      <c r="A3546" s="6">
        <v>100544863</v>
      </c>
      <c r="B3546" s="6" t="s">
        <v>3142</v>
      </c>
      <c r="C3546" s="6">
        <v>30</v>
      </c>
      <c r="D3546" s="6">
        <v>20.05</v>
      </c>
      <c r="E3546" s="6">
        <v>10</v>
      </c>
    </row>
    <row r="3547" spans="1:5" x14ac:dyDescent="0.25">
      <c r="B3547" s="6" t="s">
        <v>4494</v>
      </c>
    </row>
    <row r="3548" spans="1:5" x14ac:dyDescent="0.25">
      <c r="A3548" s="6">
        <v>21551</v>
      </c>
      <c r="B3548" s="6" t="s">
        <v>3143</v>
      </c>
      <c r="C3548" s="6">
        <v>24</v>
      </c>
      <c r="D3548" s="6">
        <v>32.840000000000003</v>
      </c>
      <c r="E3548" s="6">
        <v>12</v>
      </c>
    </row>
    <row r="3549" spans="1:5" x14ac:dyDescent="0.25">
      <c r="A3549" s="6">
        <v>100487451</v>
      </c>
      <c r="B3549" s="6" t="s">
        <v>3144</v>
      </c>
      <c r="C3549" s="6">
        <v>24</v>
      </c>
      <c r="D3549" s="6">
        <v>32.840000000000003</v>
      </c>
      <c r="E3549" s="6">
        <v>12</v>
      </c>
    </row>
    <row r="3550" spans="1:5" x14ac:dyDescent="0.25">
      <c r="A3550" s="6">
        <v>27161</v>
      </c>
      <c r="B3550" s="6" t="s">
        <v>3145</v>
      </c>
      <c r="C3550" s="6">
        <v>24</v>
      </c>
      <c r="D3550" s="6">
        <v>32.840000000000003</v>
      </c>
      <c r="E3550" s="6">
        <v>12</v>
      </c>
    </row>
    <row r="3551" spans="1:5" x14ac:dyDescent="0.25">
      <c r="A3551" s="6">
        <v>27162</v>
      </c>
      <c r="B3551" s="6" t="s">
        <v>3146</v>
      </c>
      <c r="C3551" s="6">
        <v>24</v>
      </c>
      <c r="D3551" s="6">
        <v>32.840000000000003</v>
      </c>
      <c r="E3551" s="6">
        <v>12</v>
      </c>
    </row>
    <row r="3552" spans="1:5" x14ac:dyDescent="0.25">
      <c r="B3552" s="6" t="s">
        <v>3147</v>
      </c>
    </row>
    <row r="3553" spans="1:5" x14ac:dyDescent="0.25">
      <c r="A3553" s="6">
        <v>100450658</v>
      </c>
      <c r="B3553" s="6" t="s">
        <v>3148</v>
      </c>
      <c r="C3553" s="6">
        <v>30</v>
      </c>
      <c r="D3553" s="6">
        <v>18.079999999999998</v>
      </c>
      <c r="E3553" s="6">
        <v>30</v>
      </c>
    </row>
    <row r="3554" spans="1:5" x14ac:dyDescent="0.25">
      <c r="A3554" s="6">
        <v>100552677</v>
      </c>
      <c r="B3554" s="6" t="s">
        <v>3149</v>
      </c>
      <c r="C3554" s="6">
        <v>26</v>
      </c>
      <c r="D3554" s="6">
        <v>29</v>
      </c>
      <c r="E3554" s="6">
        <v>13</v>
      </c>
    </row>
    <row r="3555" spans="1:5" x14ac:dyDescent="0.25">
      <c r="A3555" s="6">
        <f>100544823</f>
        <v>100544823</v>
      </c>
      <c r="B3555" s="6" t="s">
        <v>3150</v>
      </c>
      <c r="C3555" s="6">
        <v>7</v>
      </c>
      <c r="D3555" s="6">
        <v>97.5</v>
      </c>
      <c r="E3555" s="6">
        <v>1</v>
      </c>
    </row>
    <row r="3556" spans="1:5" x14ac:dyDescent="0.25">
      <c r="A3556" s="6">
        <f>17725</f>
        <v>17725</v>
      </c>
      <c r="B3556" s="6" t="s">
        <v>3151</v>
      </c>
      <c r="C3556" s="6">
        <v>12</v>
      </c>
      <c r="D3556" s="6">
        <v>66.34</v>
      </c>
      <c r="E3556" s="6">
        <v>12</v>
      </c>
    </row>
    <row r="3557" spans="1:5" x14ac:dyDescent="0.25">
      <c r="A3557" s="6">
        <v>5610</v>
      </c>
      <c r="B3557" s="6" t="s">
        <v>3152</v>
      </c>
      <c r="C3557" s="6">
        <v>35</v>
      </c>
      <c r="D3557" s="6">
        <v>12.58</v>
      </c>
      <c r="E3557" s="6">
        <v>35</v>
      </c>
    </row>
    <row r="3558" spans="1:5" x14ac:dyDescent="0.25">
      <c r="A3558" s="6">
        <v>18427</v>
      </c>
      <c r="B3558" s="6" t="s">
        <v>3153</v>
      </c>
      <c r="C3558" s="6">
        <v>30</v>
      </c>
      <c r="D3558" s="6">
        <v>27.72</v>
      </c>
      <c r="E3558" s="6">
        <v>30</v>
      </c>
    </row>
    <row r="3559" spans="1:5" x14ac:dyDescent="0.25">
      <c r="A3559" s="6">
        <v>100548089</v>
      </c>
      <c r="B3559" s="6" t="s">
        <v>3154</v>
      </c>
      <c r="C3559" s="6">
        <v>30</v>
      </c>
      <c r="D3559" s="6">
        <v>19.23</v>
      </c>
      <c r="E3559" s="6">
        <v>10</v>
      </c>
    </row>
    <row r="3560" spans="1:5" x14ac:dyDescent="0.25">
      <c r="A3560" s="6">
        <v>100450623</v>
      </c>
      <c r="B3560" s="6" t="s">
        <v>3155</v>
      </c>
      <c r="C3560" s="6">
        <v>11</v>
      </c>
      <c r="D3560" s="6">
        <v>44.82</v>
      </c>
      <c r="E3560" s="6">
        <v>11</v>
      </c>
    </row>
    <row r="3561" spans="1:5" x14ac:dyDescent="0.25">
      <c r="A3561" s="6">
        <v>100548349</v>
      </c>
      <c r="B3561" s="6" t="s">
        <v>3156</v>
      </c>
      <c r="C3561" s="6">
        <v>38</v>
      </c>
      <c r="D3561" s="6">
        <v>9.84</v>
      </c>
      <c r="E3561" s="6">
        <v>38</v>
      </c>
    </row>
    <row r="3562" spans="1:5" x14ac:dyDescent="0.25">
      <c r="A3562" s="6">
        <v>100562422</v>
      </c>
      <c r="B3562" s="6" t="s">
        <v>3157</v>
      </c>
      <c r="C3562" s="6">
        <v>12</v>
      </c>
      <c r="D3562" s="6">
        <v>9.27</v>
      </c>
      <c r="E3562" s="6">
        <v>12</v>
      </c>
    </row>
    <row r="3563" spans="1:5" x14ac:dyDescent="0.25">
      <c r="B3563" s="6" t="s">
        <v>3158</v>
      </c>
    </row>
    <row r="3564" spans="1:5" x14ac:dyDescent="0.25">
      <c r="A3564" s="6">
        <v>150124</v>
      </c>
      <c r="B3564" s="6" t="s">
        <v>3159</v>
      </c>
      <c r="C3564" s="6">
        <v>25</v>
      </c>
      <c r="D3564" s="6">
        <v>52.57</v>
      </c>
      <c r="E3564" s="6">
        <v>5</v>
      </c>
    </row>
    <row r="3565" spans="1:5" x14ac:dyDescent="0.25">
      <c r="A3565" s="6">
        <v>150125</v>
      </c>
      <c r="B3565" s="6" t="s">
        <v>3160</v>
      </c>
      <c r="C3565" s="6">
        <v>14</v>
      </c>
      <c r="D3565" s="6">
        <v>90.69</v>
      </c>
      <c r="E3565" s="6">
        <v>14</v>
      </c>
    </row>
    <row r="3566" spans="1:5" x14ac:dyDescent="0.25">
      <c r="A3566" s="6">
        <v>150123</v>
      </c>
      <c r="B3566" s="6" t="s">
        <v>3161</v>
      </c>
      <c r="C3566" s="6">
        <v>50</v>
      </c>
      <c r="D3566" s="6">
        <v>26.71</v>
      </c>
      <c r="E3566" s="6">
        <v>10</v>
      </c>
    </row>
    <row r="3567" spans="1:5" x14ac:dyDescent="0.25">
      <c r="A3567" s="6">
        <v>100543083</v>
      </c>
      <c r="B3567" s="6" t="s">
        <v>3162</v>
      </c>
      <c r="C3567" s="6">
        <v>25</v>
      </c>
      <c r="D3567" s="6">
        <v>52.57</v>
      </c>
      <c r="E3567" s="6">
        <v>5</v>
      </c>
    </row>
    <row r="3568" spans="1:5" x14ac:dyDescent="0.25">
      <c r="B3568" s="6" t="s">
        <v>3163</v>
      </c>
    </row>
    <row r="3569" spans="1:5" x14ac:dyDescent="0.25">
      <c r="A3569" s="6">
        <v>100543344</v>
      </c>
      <c r="B3569" s="6" t="s">
        <v>3164</v>
      </c>
      <c r="C3569" s="6">
        <v>40</v>
      </c>
      <c r="D3569" s="6">
        <v>24.39</v>
      </c>
      <c r="E3569" s="6">
        <v>10</v>
      </c>
    </row>
    <row r="3570" spans="1:5" x14ac:dyDescent="0.25">
      <c r="A3570" s="6">
        <v>100543352</v>
      </c>
      <c r="B3570" s="6" t="s">
        <v>3165</v>
      </c>
      <c r="C3570" s="6">
        <v>16</v>
      </c>
      <c r="D3570" s="6">
        <v>60.98</v>
      </c>
      <c r="E3570" s="6">
        <v>8</v>
      </c>
    </row>
    <row r="3571" spans="1:5" x14ac:dyDescent="0.25">
      <c r="A3571" s="6">
        <v>100543361</v>
      </c>
      <c r="B3571" s="6" t="s">
        <v>3166</v>
      </c>
      <c r="C3571" s="6">
        <v>40</v>
      </c>
      <c r="D3571" s="6">
        <v>24.39</v>
      </c>
      <c r="E3571" s="6">
        <v>10</v>
      </c>
    </row>
    <row r="3572" spans="1:5" x14ac:dyDescent="0.25">
      <c r="A3572" s="6">
        <v>100546431</v>
      </c>
      <c r="B3572" s="6" t="s">
        <v>3167</v>
      </c>
      <c r="C3572" s="6">
        <v>18</v>
      </c>
      <c r="D3572" s="6">
        <v>30.1</v>
      </c>
      <c r="E3572" s="6">
        <v>9</v>
      </c>
    </row>
    <row r="3573" spans="1:5" x14ac:dyDescent="0.25">
      <c r="A3573" s="6">
        <v>100546422</v>
      </c>
      <c r="B3573" s="6" t="s">
        <v>3168</v>
      </c>
      <c r="C3573" s="6">
        <v>40</v>
      </c>
      <c r="D3573" s="6">
        <v>10.47</v>
      </c>
      <c r="E3573" s="6">
        <v>10</v>
      </c>
    </row>
    <row r="3574" spans="1:5" x14ac:dyDescent="0.25">
      <c r="A3574" s="6">
        <v>100543379</v>
      </c>
      <c r="B3574" s="6" t="s">
        <v>3169</v>
      </c>
      <c r="C3574" s="6">
        <v>16</v>
      </c>
      <c r="D3574" s="6">
        <v>60.98</v>
      </c>
      <c r="E3574" s="6">
        <v>8</v>
      </c>
    </row>
    <row r="3575" spans="1:5" x14ac:dyDescent="0.25">
      <c r="B3575" s="6" t="s">
        <v>3170</v>
      </c>
    </row>
    <row r="3576" spans="1:5" x14ac:dyDescent="0.25">
      <c r="A3576" s="6">
        <v>100562043</v>
      </c>
      <c r="B3576" s="6" t="s">
        <v>3171</v>
      </c>
      <c r="C3576" s="6">
        <v>50</v>
      </c>
      <c r="D3576" s="6">
        <v>23</v>
      </c>
      <c r="E3576" s="6">
        <v>10</v>
      </c>
    </row>
    <row r="3577" spans="1:5" x14ac:dyDescent="0.25">
      <c r="A3577" s="6">
        <v>100562035</v>
      </c>
      <c r="B3577" s="6" t="s">
        <v>3172</v>
      </c>
      <c r="C3577" s="6">
        <v>50</v>
      </c>
      <c r="D3577" s="6">
        <v>11.5</v>
      </c>
      <c r="E3577" s="6">
        <v>10</v>
      </c>
    </row>
    <row r="3578" spans="1:5" x14ac:dyDescent="0.25">
      <c r="A3578" s="6">
        <v>100562019</v>
      </c>
      <c r="B3578" s="6" t="s">
        <v>3173</v>
      </c>
      <c r="C3578" s="6">
        <v>50</v>
      </c>
      <c r="D3578" s="6">
        <v>36</v>
      </c>
      <c r="E3578" s="6">
        <v>10</v>
      </c>
    </row>
    <row r="3579" spans="1:5" x14ac:dyDescent="0.25">
      <c r="A3579" s="6">
        <v>100562001</v>
      </c>
      <c r="B3579" s="6" t="s">
        <v>3174</v>
      </c>
      <c r="C3579" s="6">
        <v>50</v>
      </c>
      <c r="D3579" s="6">
        <v>18</v>
      </c>
      <c r="E3579" s="6">
        <v>10</v>
      </c>
    </row>
    <row r="3580" spans="1:5" x14ac:dyDescent="0.25">
      <c r="A3580" s="6">
        <v>100562027</v>
      </c>
      <c r="B3580" s="6" t="s">
        <v>3175</v>
      </c>
      <c r="C3580" s="6">
        <v>50</v>
      </c>
      <c r="D3580" s="6">
        <v>37</v>
      </c>
      <c r="E3580" s="6">
        <v>10</v>
      </c>
    </row>
    <row r="3581" spans="1:5" x14ac:dyDescent="0.25">
      <c r="B3581" s="6" t="s">
        <v>3176</v>
      </c>
    </row>
    <row r="3582" spans="1:5" x14ac:dyDescent="0.25">
      <c r="A3582" s="6">
        <v>55808</v>
      </c>
      <c r="B3582" s="6" t="s">
        <v>3177</v>
      </c>
      <c r="C3582" s="6">
        <v>4</v>
      </c>
      <c r="D3582" s="6">
        <v>58.91</v>
      </c>
      <c r="E3582" s="6">
        <v>4</v>
      </c>
    </row>
    <row r="3583" spans="1:5" x14ac:dyDescent="0.25">
      <c r="A3583" s="6">
        <v>100407490</v>
      </c>
      <c r="B3583" s="6" t="s">
        <v>3178</v>
      </c>
      <c r="C3583" s="6">
        <v>30</v>
      </c>
      <c r="D3583" s="6">
        <v>49</v>
      </c>
      <c r="E3583" s="6">
        <v>6</v>
      </c>
    </row>
    <row r="3584" spans="1:5" x14ac:dyDescent="0.25">
      <c r="A3584" s="6">
        <v>100524581</v>
      </c>
      <c r="B3584" s="6" t="s">
        <v>3179</v>
      </c>
      <c r="C3584" s="6">
        <v>12</v>
      </c>
      <c r="D3584" s="6">
        <v>30.56</v>
      </c>
      <c r="E3584" s="6">
        <v>12</v>
      </c>
    </row>
    <row r="3585" spans="1:5" x14ac:dyDescent="0.25">
      <c r="B3585" s="6" t="s">
        <v>3180</v>
      </c>
    </row>
    <row r="3586" spans="1:5" x14ac:dyDescent="0.25">
      <c r="B3586" s="6" t="s">
        <v>4495</v>
      </c>
    </row>
    <row r="3587" spans="1:5" x14ac:dyDescent="0.25">
      <c r="A3587" s="6">
        <v>100496681</v>
      </c>
      <c r="B3587" s="6" t="s">
        <v>3181</v>
      </c>
      <c r="C3587" s="6">
        <v>36</v>
      </c>
      <c r="D3587" s="6">
        <v>31</v>
      </c>
      <c r="E3587" s="6">
        <v>12</v>
      </c>
    </row>
    <row r="3588" spans="1:5" x14ac:dyDescent="0.25">
      <c r="A3588" s="6">
        <v>100496699</v>
      </c>
      <c r="B3588" s="6" t="s">
        <v>3182</v>
      </c>
      <c r="C3588" s="6">
        <v>36</v>
      </c>
      <c r="D3588" s="6">
        <v>31</v>
      </c>
      <c r="E3588" s="6">
        <v>12</v>
      </c>
    </row>
    <row r="3589" spans="1:5" x14ac:dyDescent="0.25">
      <c r="B3589" s="6" t="s">
        <v>4496</v>
      </c>
    </row>
    <row r="3590" spans="1:5" x14ac:dyDescent="0.25">
      <c r="A3590" s="6">
        <v>14519</v>
      </c>
      <c r="B3590" s="6" t="s">
        <v>3183</v>
      </c>
      <c r="C3590" s="6">
        <v>16</v>
      </c>
      <c r="D3590" s="6">
        <v>35.85</v>
      </c>
      <c r="E3590" s="6">
        <v>16</v>
      </c>
    </row>
    <row r="3591" spans="1:5" x14ac:dyDescent="0.25">
      <c r="A3591" s="6">
        <v>14520</v>
      </c>
      <c r="B3591" s="6" t="s">
        <v>3184</v>
      </c>
      <c r="C3591" s="6">
        <v>30</v>
      </c>
      <c r="D3591" s="6">
        <v>12.28</v>
      </c>
      <c r="E3591" s="6">
        <v>30</v>
      </c>
    </row>
    <row r="3592" spans="1:5" x14ac:dyDescent="0.25">
      <c r="A3592" s="6">
        <v>23871</v>
      </c>
      <c r="B3592" s="6" t="s">
        <v>3185</v>
      </c>
      <c r="C3592" s="6">
        <v>5</v>
      </c>
      <c r="D3592" s="6">
        <v>114.56</v>
      </c>
      <c r="E3592" s="6">
        <v>5</v>
      </c>
    </row>
    <row r="3593" spans="1:5" x14ac:dyDescent="0.25">
      <c r="A3593" s="6">
        <v>14522</v>
      </c>
      <c r="B3593" s="6" t="s">
        <v>3186</v>
      </c>
      <c r="C3593" s="6">
        <v>40</v>
      </c>
      <c r="D3593" s="6">
        <v>25.68</v>
      </c>
      <c r="E3593" s="6">
        <v>20</v>
      </c>
    </row>
    <row r="3594" spans="1:5" x14ac:dyDescent="0.25">
      <c r="A3594" s="6">
        <v>100546865</v>
      </c>
      <c r="B3594" s="6" t="s">
        <v>3186</v>
      </c>
      <c r="C3594" s="6">
        <v>20</v>
      </c>
      <c r="D3594" s="6">
        <v>23</v>
      </c>
      <c r="E3594" s="6">
        <v>10</v>
      </c>
    </row>
    <row r="3595" spans="1:5" x14ac:dyDescent="0.25">
      <c r="A3595" s="6">
        <v>14523</v>
      </c>
      <c r="B3595" s="6" t="s">
        <v>3187</v>
      </c>
      <c r="C3595" s="6">
        <v>40</v>
      </c>
      <c r="D3595" s="6">
        <v>25.68</v>
      </c>
      <c r="E3595" s="6">
        <v>20</v>
      </c>
    </row>
    <row r="3596" spans="1:5" x14ac:dyDescent="0.25">
      <c r="A3596" s="6">
        <v>100546866</v>
      </c>
      <c r="B3596" s="6" t="s">
        <v>3187</v>
      </c>
      <c r="C3596" s="6">
        <v>20</v>
      </c>
      <c r="D3596" s="6">
        <v>23</v>
      </c>
      <c r="E3596" s="6">
        <v>10</v>
      </c>
    </row>
    <row r="3597" spans="1:5" x14ac:dyDescent="0.25">
      <c r="A3597" s="6">
        <v>14527</v>
      </c>
      <c r="B3597" s="6" t="s">
        <v>3188</v>
      </c>
      <c r="C3597" s="6">
        <v>16</v>
      </c>
      <c r="D3597" s="6">
        <v>27.31</v>
      </c>
      <c r="E3597" s="6">
        <v>16</v>
      </c>
    </row>
    <row r="3598" spans="1:5" x14ac:dyDescent="0.25">
      <c r="A3598" s="6">
        <v>14526</v>
      </c>
      <c r="B3598" s="6" t="s">
        <v>3189</v>
      </c>
      <c r="C3598" s="6">
        <v>16</v>
      </c>
      <c r="D3598" s="6">
        <v>26.54</v>
      </c>
      <c r="E3598" s="6">
        <v>16</v>
      </c>
    </row>
    <row r="3599" spans="1:5" x14ac:dyDescent="0.25">
      <c r="A3599" s="6">
        <v>19812</v>
      </c>
      <c r="B3599" s="6" t="s">
        <v>3190</v>
      </c>
      <c r="C3599" s="6">
        <v>16</v>
      </c>
      <c r="D3599" s="6">
        <v>26.94</v>
      </c>
      <c r="E3599" s="6">
        <v>16</v>
      </c>
    </row>
    <row r="3600" spans="1:5" x14ac:dyDescent="0.25">
      <c r="A3600" s="6">
        <v>20466</v>
      </c>
      <c r="B3600" s="6" t="s">
        <v>3191</v>
      </c>
      <c r="C3600" s="6">
        <v>16</v>
      </c>
      <c r="D3600" s="6">
        <v>15.06</v>
      </c>
      <c r="E3600" s="6">
        <v>16</v>
      </c>
    </row>
    <row r="3601" spans="1:5" x14ac:dyDescent="0.25">
      <c r="A3601" s="6">
        <v>20465</v>
      </c>
      <c r="B3601" s="6" t="s">
        <v>3192</v>
      </c>
      <c r="C3601" s="6">
        <v>16</v>
      </c>
      <c r="D3601" s="6">
        <v>15.06</v>
      </c>
      <c r="E3601" s="6">
        <v>16</v>
      </c>
    </row>
    <row r="3602" spans="1:5" x14ac:dyDescent="0.25">
      <c r="B3602" s="6" t="s">
        <v>4497</v>
      </c>
    </row>
    <row r="3603" spans="1:5" x14ac:dyDescent="0.25">
      <c r="A3603" s="6">
        <v>100547537</v>
      </c>
      <c r="B3603" s="6" t="s">
        <v>3193</v>
      </c>
      <c r="C3603" s="6">
        <v>16</v>
      </c>
      <c r="D3603" s="6">
        <v>48.88</v>
      </c>
      <c r="E3603" s="6">
        <v>16</v>
      </c>
    </row>
    <row r="3604" spans="1:5" x14ac:dyDescent="0.25">
      <c r="A3604" s="6">
        <v>100547538</v>
      </c>
      <c r="B3604" s="6" t="s">
        <v>3194</v>
      </c>
      <c r="C3604" s="6">
        <v>16</v>
      </c>
      <c r="D3604" s="6">
        <v>48.88</v>
      </c>
      <c r="E3604" s="6">
        <v>16</v>
      </c>
    </row>
    <row r="3605" spans="1:5" x14ac:dyDescent="0.25">
      <c r="B3605" s="6" t="s">
        <v>4207</v>
      </c>
    </row>
    <row r="3606" spans="1:5" x14ac:dyDescent="0.25">
      <c r="A3606" s="6">
        <v>100547535</v>
      </c>
      <c r="B3606" s="6" t="s">
        <v>3195</v>
      </c>
      <c r="C3606" s="6">
        <v>20</v>
      </c>
      <c r="D3606" s="6">
        <v>33.700000000000003</v>
      </c>
      <c r="E3606" s="6">
        <v>5</v>
      </c>
    </row>
    <row r="3607" spans="1:5" x14ac:dyDescent="0.25">
      <c r="A3607" s="6">
        <v>100547536</v>
      </c>
      <c r="B3607" s="6" t="s">
        <v>3196</v>
      </c>
      <c r="C3607" s="6">
        <v>20</v>
      </c>
      <c r="D3607" s="6">
        <v>33.700000000000003</v>
      </c>
      <c r="E3607" s="6">
        <v>5</v>
      </c>
    </row>
    <row r="3608" spans="1:5" x14ac:dyDescent="0.25">
      <c r="A3608" s="6">
        <v>100545111</v>
      </c>
      <c r="B3608" s="6" t="s">
        <v>3197</v>
      </c>
      <c r="C3608" s="6">
        <v>36</v>
      </c>
      <c r="D3608" s="6">
        <v>18.61</v>
      </c>
      <c r="E3608" s="6">
        <v>6</v>
      </c>
    </row>
    <row r="3609" spans="1:5" x14ac:dyDescent="0.25">
      <c r="A3609" s="6">
        <v>29475</v>
      </c>
      <c r="B3609" s="6" t="s">
        <v>3198</v>
      </c>
      <c r="C3609" s="6">
        <v>12</v>
      </c>
      <c r="D3609" s="6">
        <v>37.880000000000003</v>
      </c>
      <c r="E3609" s="6">
        <v>6</v>
      </c>
    </row>
    <row r="3610" spans="1:5" x14ac:dyDescent="0.25">
      <c r="A3610" s="6">
        <v>12143</v>
      </c>
      <c r="B3610" s="6" t="s">
        <v>3199</v>
      </c>
      <c r="C3610" s="6">
        <v>20</v>
      </c>
      <c r="D3610" s="6">
        <v>29.01</v>
      </c>
      <c r="E3610" s="6">
        <v>10</v>
      </c>
    </row>
    <row r="3611" spans="1:5" x14ac:dyDescent="0.25">
      <c r="A3611" s="6">
        <v>5256</v>
      </c>
      <c r="B3611" s="6" t="s">
        <v>3200</v>
      </c>
      <c r="C3611" s="6">
        <v>10</v>
      </c>
      <c r="D3611" s="6">
        <v>63</v>
      </c>
      <c r="E3611" s="6">
        <v>5</v>
      </c>
    </row>
    <row r="3612" spans="1:5" x14ac:dyDescent="0.25">
      <c r="A3612" s="6">
        <v>100389666</v>
      </c>
      <c r="B3612" s="6" t="s">
        <v>3201</v>
      </c>
      <c r="C3612" s="6">
        <v>8</v>
      </c>
      <c r="D3612" s="6">
        <v>94.58</v>
      </c>
      <c r="E3612" s="6">
        <v>4</v>
      </c>
    </row>
    <row r="3613" spans="1:5" x14ac:dyDescent="0.25">
      <c r="A3613" s="6">
        <v>100389640</v>
      </c>
      <c r="B3613" s="6" t="s">
        <v>3202</v>
      </c>
      <c r="C3613" s="6">
        <v>8</v>
      </c>
      <c r="D3613" s="6">
        <v>94.58</v>
      </c>
      <c r="E3613" s="6">
        <v>8</v>
      </c>
    </row>
    <row r="3614" spans="1:5" x14ac:dyDescent="0.25">
      <c r="A3614" s="6">
        <v>100565455</v>
      </c>
      <c r="B3614" s="6" t="s">
        <v>3203</v>
      </c>
      <c r="C3614" s="6">
        <v>46</v>
      </c>
      <c r="D3614" s="6">
        <v>8.1</v>
      </c>
      <c r="E3614" s="6">
        <v>23</v>
      </c>
    </row>
    <row r="3615" spans="1:5" x14ac:dyDescent="0.25">
      <c r="A3615" s="6">
        <v>100565463</v>
      </c>
      <c r="B3615" s="6" t="s">
        <v>3204</v>
      </c>
      <c r="C3615" s="6">
        <v>46</v>
      </c>
      <c r="D3615" s="6">
        <v>8.1</v>
      </c>
      <c r="E3615" s="6">
        <v>23</v>
      </c>
    </row>
    <row r="3616" spans="1:5" x14ac:dyDescent="0.25">
      <c r="A3616" s="6">
        <v>100545105</v>
      </c>
      <c r="B3616" s="6" t="s">
        <v>3205</v>
      </c>
      <c r="C3616" s="6">
        <v>20</v>
      </c>
      <c r="D3616" s="6">
        <v>45.05</v>
      </c>
      <c r="E3616" s="6">
        <v>5</v>
      </c>
    </row>
    <row r="3617" spans="1:5" x14ac:dyDescent="0.25">
      <c r="A3617" s="6">
        <v>100545107</v>
      </c>
      <c r="B3617" s="6" t="s">
        <v>3206</v>
      </c>
      <c r="C3617" s="6">
        <v>20</v>
      </c>
      <c r="D3617" s="6">
        <v>45.05</v>
      </c>
      <c r="E3617" s="6">
        <v>5</v>
      </c>
    </row>
    <row r="3618" spans="1:5" x14ac:dyDescent="0.25">
      <c r="A3618" s="6">
        <v>100545109</v>
      </c>
      <c r="B3618" s="6" t="s">
        <v>3207</v>
      </c>
      <c r="C3618" s="6">
        <v>20</v>
      </c>
      <c r="D3618" s="6">
        <v>45.05</v>
      </c>
      <c r="E3618" s="6">
        <v>5</v>
      </c>
    </row>
    <row r="3619" spans="1:5" x14ac:dyDescent="0.25">
      <c r="A3619" s="6">
        <v>100523853</v>
      </c>
      <c r="B3619" s="6" t="s">
        <v>3208</v>
      </c>
      <c r="C3619" s="6">
        <v>30</v>
      </c>
      <c r="D3619" s="6">
        <v>47</v>
      </c>
      <c r="E3619" s="6">
        <v>30</v>
      </c>
    </row>
    <row r="3620" spans="1:5" x14ac:dyDescent="0.25">
      <c r="A3620" s="6">
        <v>100550689</v>
      </c>
      <c r="B3620" s="6" t="s">
        <v>3209</v>
      </c>
      <c r="C3620" s="6">
        <v>26</v>
      </c>
      <c r="D3620" s="6">
        <v>7.45</v>
      </c>
      <c r="E3620" s="6">
        <v>26</v>
      </c>
    </row>
    <row r="3621" spans="1:5" x14ac:dyDescent="0.25">
      <c r="B3621" s="6" t="s">
        <v>3210</v>
      </c>
    </row>
    <row r="3622" spans="1:5" x14ac:dyDescent="0.25">
      <c r="B3622" s="6" t="s">
        <v>4498</v>
      </c>
    </row>
    <row r="3623" spans="1:5" x14ac:dyDescent="0.25">
      <c r="A3623" s="6">
        <v>20080</v>
      </c>
      <c r="B3623" s="6" t="s">
        <v>3211</v>
      </c>
      <c r="C3623" s="6">
        <v>24</v>
      </c>
      <c r="D3623" s="6">
        <v>24.1</v>
      </c>
      <c r="E3623" s="6">
        <v>6</v>
      </c>
    </row>
    <row r="3624" spans="1:5" x14ac:dyDescent="0.25">
      <c r="A3624" s="6">
        <v>20087</v>
      </c>
      <c r="B3624" s="6" t="s">
        <v>3212</v>
      </c>
      <c r="C3624" s="6">
        <v>24</v>
      </c>
      <c r="D3624" s="6">
        <v>32.21</v>
      </c>
      <c r="E3624" s="6">
        <v>6</v>
      </c>
    </row>
    <row r="3625" spans="1:5" x14ac:dyDescent="0.25">
      <c r="B3625" s="6" t="s">
        <v>4499</v>
      </c>
    </row>
    <row r="3626" spans="1:5" x14ac:dyDescent="0.25">
      <c r="A3626" s="6">
        <v>100505348</v>
      </c>
      <c r="B3626" s="6" t="s">
        <v>3213</v>
      </c>
      <c r="C3626" s="6">
        <v>32</v>
      </c>
      <c r="D3626" s="6">
        <v>25.4</v>
      </c>
      <c r="E3626" s="6">
        <v>5</v>
      </c>
    </row>
    <row r="3627" spans="1:5" x14ac:dyDescent="0.25">
      <c r="A3627" s="6">
        <v>8913</v>
      </c>
      <c r="B3627" s="6" t="s">
        <v>3214</v>
      </c>
      <c r="C3627" s="6">
        <v>21</v>
      </c>
      <c r="D3627" s="6">
        <v>25.95</v>
      </c>
      <c r="E3627" s="6">
        <v>21</v>
      </c>
    </row>
    <row r="3628" spans="1:5" x14ac:dyDescent="0.25">
      <c r="B3628" s="6" t="s">
        <v>4465</v>
      </c>
    </row>
    <row r="3629" spans="1:5" x14ac:dyDescent="0.25">
      <c r="A3629" s="6">
        <v>24189</v>
      </c>
      <c r="B3629" s="6" t="s">
        <v>3215</v>
      </c>
      <c r="C3629" s="6">
        <v>48</v>
      </c>
      <c r="D3629" s="6">
        <v>20.04</v>
      </c>
      <c r="E3629" s="6">
        <v>6</v>
      </c>
    </row>
    <row r="3630" spans="1:5" x14ac:dyDescent="0.25">
      <c r="B3630" s="6" t="s">
        <v>4500</v>
      </c>
    </row>
    <row r="3631" spans="1:5" x14ac:dyDescent="0.25">
      <c r="A3631" s="6">
        <v>3167</v>
      </c>
      <c r="B3631" s="6" t="s">
        <v>3216</v>
      </c>
      <c r="C3631" s="6">
        <v>20</v>
      </c>
      <c r="D3631" s="6">
        <v>32.18</v>
      </c>
      <c r="E3631" s="6">
        <v>5</v>
      </c>
    </row>
    <row r="3632" spans="1:5" x14ac:dyDescent="0.25">
      <c r="B3632" s="6" t="s">
        <v>4432</v>
      </c>
    </row>
    <row r="3633" spans="1:5" x14ac:dyDescent="0.25">
      <c r="A3633" s="6">
        <v>34391</v>
      </c>
      <c r="B3633" s="6" t="s">
        <v>3217</v>
      </c>
      <c r="C3633" s="6">
        <v>25</v>
      </c>
      <c r="D3633" s="6">
        <v>16.52</v>
      </c>
      <c r="E3633" s="6">
        <v>25</v>
      </c>
    </row>
    <row r="3634" spans="1:5" x14ac:dyDescent="0.25">
      <c r="A3634" s="6">
        <v>20190</v>
      </c>
      <c r="B3634" s="6" t="s">
        <v>3218</v>
      </c>
      <c r="C3634" s="6">
        <v>30</v>
      </c>
      <c r="D3634" s="6">
        <v>6.61</v>
      </c>
      <c r="E3634" s="6">
        <v>15</v>
      </c>
    </row>
    <row r="3635" spans="1:5" x14ac:dyDescent="0.25">
      <c r="A3635" s="6">
        <v>100418789</v>
      </c>
      <c r="B3635" s="6" t="s">
        <v>3219</v>
      </c>
      <c r="C3635" s="6">
        <v>20</v>
      </c>
      <c r="D3635" s="6">
        <v>22.3</v>
      </c>
      <c r="E3635" s="6">
        <v>10</v>
      </c>
    </row>
    <row r="3636" spans="1:5" x14ac:dyDescent="0.25">
      <c r="A3636" s="6">
        <v>17017</v>
      </c>
      <c r="B3636" s="6" t="s">
        <v>3220</v>
      </c>
      <c r="C3636" s="6">
        <v>65</v>
      </c>
      <c r="D3636" s="6">
        <v>4.79</v>
      </c>
      <c r="E3636" s="6">
        <v>15</v>
      </c>
    </row>
    <row r="3637" spans="1:5" x14ac:dyDescent="0.25">
      <c r="A3637" s="6">
        <v>100470430</v>
      </c>
      <c r="B3637" s="6" t="s">
        <v>3221</v>
      </c>
      <c r="C3637" s="6">
        <v>30</v>
      </c>
      <c r="D3637" s="6">
        <v>8.26</v>
      </c>
      <c r="E3637" s="6">
        <v>30</v>
      </c>
    </row>
    <row r="3638" spans="1:5" x14ac:dyDescent="0.25">
      <c r="A3638" s="6">
        <v>14628</v>
      </c>
      <c r="B3638" s="6" t="s">
        <v>3222</v>
      </c>
      <c r="C3638" s="6">
        <v>25</v>
      </c>
      <c r="D3638" s="6">
        <v>13.22</v>
      </c>
      <c r="E3638" s="6">
        <v>5</v>
      </c>
    </row>
    <row r="3639" spans="1:5" x14ac:dyDescent="0.25">
      <c r="A3639" s="6">
        <v>19376</v>
      </c>
      <c r="B3639" s="6" t="s">
        <v>3223</v>
      </c>
      <c r="C3639" s="6">
        <v>45</v>
      </c>
      <c r="D3639" s="6">
        <v>9.09</v>
      </c>
      <c r="E3639" s="6">
        <v>5</v>
      </c>
    </row>
    <row r="3640" spans="1:5" x14ac:dyDescent="0.25">
      <c r="A3640" s="6">
        <v>2076</v>
      </c>
      <c r="B3640" s="6" t="s">
        <v>3224</v>
      </c>
      <c r="C3640" s="6">
        <v>60</v>
      </c>
      <c r="D3640" s="6">
        <v>14.7</v>
      </c>
      <c r="E3640" s="6">
        <v>10</v>
      </c>
    </row>
    <row r="3641" spans="1:5" x14ac:dyDescent="0.25">
      <c r="A3641" s="6">
        <v>7012</v>
      </c>
      <c r="B3641" s="6" t="s">
        <v>3225</v>
      </c>
      <c r="C3641" s="6">
        <v>25</v>
      </c>
      <c r="D3641" s="6">
        <v>26.43</v>
      </c>
      <c r="E3641" s="6">
        <v>5</v>
      </c>
    </row>
    <row r="3642" spans="1:5" x14ac:dyDescent="0.25">
      <c r="A3642" s="6">
        <v>100418797</v>
      </c>
      <c r="B3642" s="6" t="s">
        <v>3226</v>
      </c>
      <c r="C3642" s="6">
        <v>30</v>
      </c>
      <c r="D3642" s="6">
        <v>13.62</v>
      </c>
      <c r="E3642" s="6">
        <v>15</v>
      </c>
    </row>
    <row r="3643" spans="1:5" x14ac:dyDescent="0.25">
      <c r="A3643" s="6">
        <v>33115</v>
      </c>
      <c r="B3643" s="6" t="s">
        <v>3227</v>
      </c>
      <c r="C3643" s="6">
        <v>30</v>
      </c>
      <c r="D3643" s="6">
        <v>9.49</v>
      </c>
      <c r="E3643" s="6">
        <v>15</v>
      </c>
    </row>
    <row r="3644" spans="1:5" x14ac:dyDescent="0.25">
      <c r="A3644" s="6">
        <v>13819</v>
      </c>
      <c r="B3644" s="6" t="s">
        <v>3228</v>
      </c>
      <c r="C3644" s="6">
        <v>35</v>
      </c>
      <c r="D3644" s="6">
        <v>13.22</v>
      </c>
      <c r="E3644" s="6">
        <v>5</v>
      </c>
    </row>
    <row r="3645" spans="1:5" x14ac:dyDescent="0.25">
      <c r="A3645" s="6">
        <v>23898</v>
      </c>
      <c r="B3645" s="6" t="s">
        <v>3229</v>
      </c>
      <c r="C3645" s="6">
        <v>30</v>
      </c>
      <c r="D3645" s="6">
        <v>8.26</v>
      </c>
      <c r="E3645" s="6">
        <v>10</v>
      </c>
    </row>
    <row r="3646" spans="1:5" x14ac:dyDescent="0.25">
      <c r="A3646" s="6">
        <v>6286</v>
      </c>
      <c r="B3646" s="6" t="s">
        <v>3230</v>
      </c>
      <c r="C3646" s="6">
        <v>12</v>
      </c>
      <c r="D3646" s="6">
        <v>37.36</v>
      </c>
      <c r="E3646" s="6">
        <v>3</v>
      </c>
    </row>
    <row r="3647" spans="1:5" x14ac:dyDescent="0.25">
      <c r="A3647" s="6">
        <v>6285</v>
      </c>
      <c r="B3647" s="6" t="s">
        <v>3231</v>
      </c>
      <c r="C3647" s="6">
        <v>12</v>
      </c>
      <c r="D3647" s="6">
        <v>37.36</v>
      </c>
      <c r="E3647" s="6">
        <v>3</v>
      </c>
    </row>
    <row r="3648" spans="1:5" x14ac:dyDescent="0.25">
      <c r="A3648" s="6">
        <v>6458</v>
      </c>
      <c r="B3648" s="6" t="s">
        <v>3232</v>
      </c>
      <c r="C3648" s="6">
        <v>12</v>
      </c>
      <c r="D3648" s="6">
        <v>37.36</v>
      </c>
      <c r="E3648" s="6">
        <v>6</v>
      </c>
    </row>
    <row r="3649" spans="1:5" x14ac:dyDescent="0.25">
      <c r="A3649" s="6">
        <v>29505</v>
      </c>
      <c r="B3649" s="6" t="s">
        <v>3233</v>
      </c>
      <c r="C3649" s="6">
        <v>35</v>
      </c>
      <c r="D3649" s="6">
        <v>7.27</v>
      </c>
      <c r="E3649" s="6">
        <v>35</v>
      </c>
    </row>
    <row r="3650" spans="1:5" x14ac:dyDescent="0.25">
      <c r="A3650" s="6">
        <v>62858</v>
      </c>
      <c r="B3650" s="6" t="s">
        <v>3234</v>
      </c>
      <c r="C3650" s="6">
        <v>30</v>
      </c>
      <c r="D3650" s="6">
        <v>10.32</v>
      </c>
      <c r="E3650" s="6">
        <v>15</v>
      </c>
    </row>
    <row r="3651" spans="1:5" x14ac:dyDescent="0.25">
      <c r="A3651" s="6">
        <v>100555898</v>
      </c>
      <c r="B3651" s="6" t="s">
        <v>3235</v>
      </c>
      <c r="C3651" s="6">
        <v>10</v>
      </c>
      <c r="D3651" s="6">
        <v>26.43</v>
      </c>
      <c r="E3651" s="6">
        <v>5</v>
      </c>
    </row>
    <row r="3652" spans="1:5" x14ac:dyDescent="0.25">
      <c r="A3652" s="6">
        <v>7010</v>
      </c>
      <c r="B3652" s="6" t="s">
        <v>3236</v>
      </c>
      <c r="C3652" s="6">
        <v>30</v>
      </c>
      <c r="D3652" s="6">
        <v>11.37</v>
      </c>
      <c r="E3652" s="6">
        <v>15</v>
      </c>
    </row>
    <row r="3653" spans="1:5" x14ac:dyDescent="0.25">
      <c r="A3653" s="6">
        <v>12299</v>
      </c>
      <c r="B3653" s="6" t="s">
        <v>3237</v>
      </c>
      <c r="C3653" s="6">
        <v>30</v>
      </c>
      <c r="D3653" s="6">
        <v>9.91</v>
      </c>
      <c r="E3653" s="6">
        <v>10</v>
      </c>
    </row>
    <row r="3654" spans="1:5" x14ac:dyDescent="0.25">
      <c r="A3654" s="6">
        <v>12553</v>
      </c>
      <c r="B3654" s="6" t="s">
        <v>3238</v>
      </c>
      <c r="C3654" s="6">
        <v>22</v>
      </c>
      <c r="D3654" s="6">
        <v>44.66</v>
      </c>
      <c r="E3654" s="6">
        <v>11</v>
      </c>
    </row>
    <row r="3655" spans="1:5" x14ac:dyDescent="0.25">
      <c r="A3655" s="6">
        <v>8098</v>
      </c>
      <c r="B3655" s="6" t="s">
        <v>3239</v>
      </c>
      <c r="C3655" s="6">
        <v>22</v>
      </c>
      <c r="D3655" s="6">
        <v>19.489999999999998</v>
      </c>
      <c r="E3655" s="6">
        <v>11</v>
      </c>
    </row>
    <row r="3656" spans="1:5" x14ac:dyDescent="0.25">
      <c r="A3656" s="6">
        <v>8101</v>
      </c>
      <c r="B3656" s="6" t="s">
        <v>3240</v>
      </c>
      <c r="C3656" s="6">
        <v>22</v>
      </c>
      <c r="D3656" s="6">
        <v>19.82</v>
      </c>
      <c r="E3656" s="6">
        <v>11</v>
      </c>
    </row>
    <row r="3657" spans="1:5" x14ac:dyDescent="0.25">
      <c r="A3657" s="6">
        <v>8104</v>
      </c>
      <c r="B3657" s="6" t="s">
        <v>3241</v>
      </c>
      <c r="C3657" s="6">
        <v>22</v>
      </c>
      <c r="D3657" s="6">
        <v>19.82</v>
      </c>
      <c r="E3657" s="6">
        <v>11</v>
      </c>
    </row>
    <row r="3658" spans="1:5" x14ac:dyDescent="0.25">
      <c r="A3658" s="6">
        <v>6278</v>
      </c>
      <c r="B3658" s="6" t="s">
        <v>3242</v>
      </c>
      <c r="C3658" s="6">
        <v>12</v>
      </c>
      <c r="D3658" s="6">
        <v>77.36</v>
      </c>
      <c r="E3658" s="6">
        <v>3</v>
      </c>
    </row>
    <row r="3659" spans="1:5" x14ac:dyDescent="0.25">
      <c r="A3659" s="6">
        <v>6273</v>
      </c>
      <c r="B3659" s="6" t="s">
        <v>3243</v>
      </c>
      <c r="C3659" s="6">
        <v>12</v>
      </c>
      <c r="D3659" s="6">
        <v>77.36</v>
      </c>
      <c r="E3659" s="6">
        <v>3</v>
      </c>
    </row>
    <row r="3660" spans="1:5" x14ac:dyDescent="0.25">
      <c r="A3660" s="6">
        <v>6277</v>
      </c>
      <c r="B3660" s="6" t="s">
        <v>3244</v>
      </c>
      <c r="C3660" s="6">
        <v>12</v>
      </c>
      <c r="D3660" s="6">
        <v>77.36</v>
      </c>
      <c r="E3660" s="6">
        <v>3</v>
      </c>
    </row>
    <row r="3661" spans="1:5" x14ac:dyDescent="0.25">
      <c r="A3661" s="6">
        <v>19841</v>
      </c>
      <c r="B3661" s="6" t="s">
        <v>3245</v>
      </c>
      <c r="C3661" s="6">
        <v>6</v>
      </c>
      <c r="D3661" s="6">
        <v>78.459999999999994</v>
      </c>
      <c r="E3661" s="6">
        <v>3</v>
      </c>
    </row>
    <row r="3662" spans="1:5" x14ac:dyDescent="0.25">
      <c r="A3662" s="6">
        <v>22799</v>
      </c>
      <c r="B3662" s="6" t="s">
        <v>3246</v>
      </c>
      <c r="C3662" s="6">
        <v>6</v>
      </c>
      <c r="D3662" s="6">
        <v>78.459999999999994</v>
      </c>
      <c r="E3662" s="6">
        <v>1</v>
      </c>
    </row>
    <row r="3663" spans="1:5" x14ac:dyDescent="0.25">
      <c r="A3663" s="6">
        <v>100562086</v>
      </c>
      <c r="B3663" s="6" t="s">
        <v>3247</v>
      </c>
      <c r="C3663" s="6">
        <v>6</v>
      </c>
      <c r="D3663" s="6">
        <v>78.459999999999994</v>
      </c>
      <c r="E3663" s="6">
        <v>3</v>
      </c>
    </row>
    <row r="3664" spans="1:5" x14ac:dyDescent="0.25">
      <c r="A3664" s="6">
        <v>100562094</v>
      </c>
      <c r="B3664" s="6" t="s">
        <v>3248</v>
      </c>
      <c r="C3664" s="6">
        <v>6</v>
      </c>
      <c r="D3664" s="6">
        <v>61.94</v>
      </c>
      <c r="E3664" s="6">
        <v>3</v>
      </c>
    </row>
    <row r="3665" spans="1:5" x14ac:dyDescent="0.25">
      <c r="A3665" s="6">
        <v>100562107</v>
      </c>
      <c r="B3665" s="6" t="s">
        <v>3249</v>
      </c>
      <c r="C3665" s="6">
        <v>6</v>
      </c>
      <c r="D3665" s="6">
        <v>103.22</v>
      </c>
      <c r="E3665" s="6">
        <v>3</v>
      </c>
    </row>
    <row r="3666" spans="1:5" x14ac:dyDescent="0.25">
      <c r="A3666" s="6">
        <v>3945</v>
      </c>
      <c r="B3666" s="6" t="s">
        <v>3250</v>
      </c>
      <c r="C3666" s="6">
        <v>30</v>
      </c>
      <c r="D3666" s="6">
        <v>8.26</v>
      </c>
      <c r="E3666" s="6">
        <v>30</v>
      </c>
    </row>
    <row r="3667" spans="1:5" x14ac:dyDescent="0.25">
      <c r="A3667" s="6">
        <v>20191</v>
      </c>
      <c r="B3667" s="6" t="s">
        <v>3251</v>
      </c>
      <c r="C3667" s="6">
        <v>20</v>
      </c>
      <c r="D3667" s="6">
        <v>14.87</v>
      </c>
      <c r="E3667" s="6">
        <v>10</v>
      </c>
    </row>
    <row r="3668" spans="1:5" x14ac:dyDescent="0.25">
      <c r="A3668" s="6">
        <v>49967</v>
      </c>
      <c r="B3668" s="6" t="s">
        <v>3252</v>
      </c>
      <c r="C3668" s="6">
        <v>25</v>
      </c>
      <c r="D3668" s="6">
        <v>9.74</v>
      </c>
      <c r="E3668" s="6">
        <v>5</v>
      </c>
    </row>
    <row r="3669" spans="1:5" x14ac:dyDescent="0.25">
      <c r="A3669" s="6">
        <v>12455</v>
      </c>
      <c r="B3669" s="6" t="s">
        <v>3253</v>
      </c>
      <c r="C3669" s="6">
        <v>25</v>
      </c>
      <c r="D3669" s="6">
        <v>24.78</v>
      </c>
      <c r="E3669" s="6">
        <v>5</v>
      </c>
    </row>
    <row r="3670" spans="1:5" x14ac:dyDescent="0.25">
      <c r="A3670" s="6">
        <v>35164</v>
      </c>
      <c r="B3670" s="6" t="s">
        <v>3254</v>
      </c>
      <c r="C3670" s="6">
        <v>30</v>
      </c>
      <c r="D3670" s="6">
        <v>21.48</v>
      </c>
      <c r="E3670" s="6">
        <v>10</v>
      </c>
    </row>
    <row r="3671" spans="1:5" x14ac:dyDescent="0.25">
      <c r="A3671" s="6">
        <v>11746</v>
      </c>
      <c r="B3671" s="6" t="s">
        <v>3255</v>
      </c>
      <c r="C3671" s="6">
        <v>18</v>
      </c>
      <c r="D3671" s="6">
        <v>49.55</v>
      </c>
      <c r="E3671" s="6">
        <v>18</v>
      </c>
    </row>
    <row r="3672" spans="1:5" x14ac:dyDescent="0.25">
      <c r="A3672" s="6">
        <v>100480970</v>
      </c>
      <c r="B3672" s="6" t="s">
        <v>3256</v>
      </c>
      <c r="C3672" s="6">
        <v>40</v>
      </c>
      <c r="D3672" s="6">
        <v>6.83</v>
      </c>
      <c r="E3672" s="6">
        <v>10</v>
      </c>
    </row>
    <row r="3673" spans="1:5" x14ac:dyDescent="0.25">
      <c r="A3673" s="6">
        <v>18350</v>
      </c>
      <c r="B3673" s="6" t="s">
        <v>3257</v>
      </c>
      <c r="C3673" s="6">
        <v>30</v>
      </c>
      <c r="D3673" s="6">
        <v>6.61</v>
      </c>
      <c r="E3673" s="6">
        <v>15</v>
      </c>
    </row>
    <row r="3674" spans="1:5" x14ac:dyDescent="0.25">
      <c r="A3674" s="6">
        <v>11603</v>
      </c>
      <c r="B3674" s="6" t="s">
        <v>3258</v>
      </c>
      <c r="C3674" s="6">
        <v>20</v>
      </c>
      <c r="D3674" s="6">
        <v>23.12</v>
      </c>
      <c r="E3674" s="6">
        <v>10</v>
      </c>
    </row>
    <row r="3675" spans="1:5" x14ac:dyDescent="0.25">
      <c r="A3675" s="6">
        <v>46421</v>
      </c>
      <c r="B3675" s="6" t="s">
        <v>3259</v>
      </c>
      <c r="C3675" s="6">
        <v>30</v>
      </c>
      <c r="D3675" s="6">
        <v>13.22</v>
      </c>
      <c r="E3675" s="6">
        <v>15</v>
      </c>
    </row>
    <row r="3676" spans="1:5" x14ac:dyDescent="0.25">
      <c r="A3676" s="6">
        <v>100464179</v>
      </c>
      <c r="B3676" s="6" t="s">
        <v>3260</v>
      </c>
      <c r="C3676" s="6">
        <v>30</v>
      </c>
      <c r="D3676" s="6">
        <v>33.03</v>
      </c>
      <c r="E3676" s="6">
        <v>10</v>
      </c>
    </row>
    <row r="3677" spans="1:5" x14ac:dyDescent="0.25">
      <c r="A3677" s="6">
        <v>55061</v>
      </c>
      <c r="B3677" s="6" t="s">
        <v>3261</v>
      </c>
      <c r="C3677" s="6">
        <v>30</v>
      </c>
      <c r="D3677" s="6">
        <v>13.22</v>
      </c>
      <c r="E3677" s="6">
        <v>15</v>
      </c>
    </row>
    <row r="3678" spans="1:5" x14ac:dyDescent="0.25">
      <c r="A3678" s="6">
        <v>12406</v>
      </c>
      <c r="B3678" s="6" t="s">
        <v>3262</v>
      </c>
      <c r="C3678" s="6">
        <v>30</v>
      </c>
      <c r="D3678" s="6">
        <v>13.22</v>
      </c>
      <c r="E3678" s="6">
        <v>15</v>
      </c>
    </row>
    <row r="3679" spans="1:5" x14ac:dyDescent="0.25">
      <c r="A3679" s="6">
        <v>47149</v>
      </c>
      <c r="B3679" s="6" t="s">
        <v>3263</v>
      </c>
      <c r="C3679" s="6">
        <v>30</v>
      </c>
      <c r="D3679" s="6">
        <v>13.22</v>
      </c>
      <c r="E3679" s="6">
        <v>15</v>
      </c>
    </row>
    <row r="3680" spans="1:5" x14ac:dyDescent="0.25">
      <c r="A3680" s="6">
        <v>45384</v>
      </c>
      <c r="B3680" s="6" t="s">
        <v>3264</v>
      </c>
      <c r="C3680" s="6">
        <v>30</v>
      </c>
      <c r="D3680" s="6">
        <v>13.22</v>
      </c>
      <c r="E3680" s="6">
        <v>15</v>
      </c>
    </row>
    <row r="3681" spans="1:5" x14ac:dyDescent="0.25">
      <c r="A3681" s="6">
        <v>42799</v>
      </c>
      <c r="B3681" s="6" t="s">
        <v>3265</v>
      </c>
      <c r="C3681" s="6">
        <v>30</v>
      </c>
      <c r="D3681" s="6">
        <v>13.22</v>
      </c>
      <c r="E3681" s="6">
        <v>15</v>
      </c>
    </row>
    <row r="3682" spans="1:5" x14ac:dyDescent="0.25">
      <c r="A3682" s="6">
        <v>42645</v>
      </c>
      <c r="B3682" s="6" t="s">
        <v>3266</v>
      </c>
      <c r="C3682" s="6">
        <v>30</v>
      </c>
      <c r="D3682" s="6">
        <v>13.22</v>
      </c>
      <c r="E3682" s="6">
        <v>15</v>
      </c>
    </row>
    <row r="3683" spans="1:5" x14ac:dyDescent="0.25">
      <c r="A3683" s="6">
        <v>12655</v>
      </c>
      <c r="B3683" s="6" t="s">
        <v>3267</v>
      </c>
      <c r="C3683" s="6">
        <v>30</v>
      </c>
      <c r="D3683" s="6">
        <v>13.22</v>
      </c>
      <c r="E3683" s="6">
        <v>15</v>
      </c>
    </row>
    <row r="3684" spans="1:5" x14ac:dyDescent="0.25">
      <c r="A3684" s="6">
        <v>62734</v>
      </c>
      <c r="B3684" s="6" t="s">
        <v>3268</v>
      </c>
      <c r="C3684" s="6">
        <v>30</v>
      </c>
      <c r="D3684" s="6">
        <v>13.22</v>
      </c>
      <c r="E3684" s="6">
        <v>15</v>
      </c>
    </row>
    <row r="3685" spans="1:5" x14ac:dyDescent="0.25">
      <c r="A3685" s="6">
        <v>38679</v>
      </c>
      <c r="B3685" s="6" t="s">
        <v>3269</v>
      </c>
      <c r="C3685" s="6">
        <v>30</v>
      </c>
      <c r="D3685" s="6">
        <v>13.22</v>
      </c>
      <c r="E3685" s="6">
        <v>15</v>
      </c>
    </row>
    <row r="3686" spans="1:5" x14ac:dyDescent="0.25">
      <c r="A3686" s="6">
        <v>42801</v>
      </c>
      <c r="B3686" s="6" t="s">
        <v>3270</v>
      </c>
      <c r="C3686" s="6">
        <v>30</v>
      </c>
      <c r="D3686" s="6">
        <v>13.22</v>
      </c>
      <c r="E3686" s="6">
        <v>15</v>
      </c>
    </row>
    <row r="3687" spans="1:5" x14ac:dyDescent="0.25">
      <c r="A3687" s="6">
        <v>24993</v>
      </c>
      <c r="B3687" s="6" t="s">
        <v>3271</v>
      </c>
      <c r="C3687" s="6">
        <v>30</v>
      </c>
      <c r="D3687" s="6">
        <v>13.22</v>
      </c>
      <c r="E3687" s="6">
        <v>15</v>
      </c>
    </row>
    <row r="3688" spans="1:5" x14ac:dyDescent="0.25">
      <c r="A3688" s="6">
        <v>46071</v>
      </c>
      <c r="B3688" s="6" t="s">
        <v>3272</v>
      </c>
      <c r="C3688" s="6">
        <v>30</v>
      </c>
      <c r="D3688" s="6">
        <v>13.22</v>
      </c>
      <c r="E3688" s="6">
        <v>15</v>
      </c>
    </row>
    <row r="3689" spans="1:5" x14ac:dyDescent="0.25">
      <c r="A3689" s="6">
        <v>14784</v>
      </c>
      <c r="B3689" s="6" t="s">
        <v>3273</v>
      </c>
      <c r="C3689" s="6">
        <v>22</v>
      </c>
      <c r="D3689" s="6">
        <v>44.96</v>
      </c>
      <c r="E3689" s="6">
        <v>11</v>
      </c>
    </row>
    <row r="3690" spans="1:5" x14ac:dyDescent="0.25">
      <c r="A3690" s="6">
        <v>14827</v>
      </c>
      <c r="B3690" s="6" t="s">
        <v>3274</v>
      </c>
      <c r="C3690" s="6">
        <v>22</v>
      </c>
      <c r="D3690" s="6">
        <v>28.08</v>
      </c>
      <c r="E3690" s="6">
        <v>11</v>
      </c>
    </row>
    <row r="3691" spans="1:5" x14ac:dyDescent="0.25">
      <c r="A3691" s="6">
        <v>17907</v>
      </c>
      <c r="B3691" s="6" t="s">
        <v>3275</v>
      </c>
      <c r="C3691" s="6">
        <v>30</v>
      </c>
      <c r="D3691" s="6">
        <v>7.43</v>
      </c>
      <c r="E3691" s="6">
        <v>15</v>
      </c>
    </row>
    <row r="3692" spans="1:5" x14ac:dyDescent="0.25">
      <c r="A3692" s="6">
        <v>12367</v>
      </c>
      <c r="B3692" s="6" t="s">
        <v>3276</v>
      </c>
      <c r="C3692" s="6">
        <v>50</v>
      </c>
      <c r="D3692" s="6">
        <v>6.61</v>
      </c>
      <c r="E3692" s="6">
        <v>10</v>
      </c>
    </row>
    <row r="3693" spans="1:5" x14ac:dyDescent="0.25">
      <c r="A3693" s="6">
        <v>13072</v>
      </c>
      <c r="B3693" s="6" t="s">
        <v>3277</v>
      </c>
      <c r="C3693" s="6">
        <v>18</v>
      </c>
      <c r="D3693" s="6">
        <v>10.56</v>
      </c>
      <c r="E3693" s="6">
        <v>6</v>
      </c>
    </row>
    <row r="3694" spans="1:5" x14ac:dyDescent="0.25">
      <c r="A3694" s="6">
        <v>17326</v>
      </c>
      <c r="B3694" s="6" t="s">
        <v>3278</v>
      </c>
      <c r="C3694" s="6">
        <v>30</v>
      </c>
      <c r="D3694" s="6">
        <v>6.61</v>
      </c>
      <c r="E3694" s="6">
        <v>15</v>
      </c>
    </row>
    <row r="3695" spans="1:5" x14ac:dyDescent="0.25">
      <c r="A3695" s="6">
        <v>12414</v>
      </c>
      <c r="B3695" s="6" t="s">
        <v>3279</v>
      </c>
      <c r="C3695" s="6">
        <v>35</v>
      </c>
      <c r="D3695" s="6">
        <v>16.52</v>
      </c>
      <c r="E3695" s="6">
        <v>5</v>
      </c>
    </row>
    <row r="3696" spans="1:5" x14ac:dyDescent="0.25">
      <c r="A3696" s="6">
        <v>100476250</v>
      </c>
      <c r="B3696" s="6" t="s">
        <v>3280</v>
      </c>
      <c r="C3696" s="6">
        <v>30</v>
      </c>
      <c r="D3696" s="6">
        <v>61.94</v>
      </c>
      <c r="E3696" s="6">
        <v>5</v>
      </c>
    </row>
    <row r="3697" spans="1:5" x14ac:dyDescent="0.25">
      <c r="A3697" s="6">
        <v>100547556</v>
      </c>
      <c r="B3697" s="6" t="s">
        <v>3281</v>
      </c>
      <c r="C3697" s="6">
        <v>22</v>
      </c>
      <c r="D3697" s="6">
        <v>14.87</v>
      </c>
      <c r="E3697" s="6">
        <v>11</v>
      </c>
    </row>
    <row r="3698" spans="1:5" x14ac:dyDescent="0.25">
      <c r="A3698" s="6">
        <v>100483880</v>
      </c>
      <c r="B3698" s="6" t="s">
        <v>3282</v>
      </c>
      <c r="C3698" s="6">
        <v>22</v>
      </c>
      <c r="D3698" s="6">
        <v>14.87</v>
      </c>
      <c r="E3698" s="6">
        <v>11</v>
      </c>
    </row>
    <row r="3699" spans="1:5" x14ac:dyDescent="0.25">
      <c r="A3699" s="6">
        <v>100483951</v>
      </c>
      <c r="B3699" s="6" t="s">
        <v>3283</v>
      </c>
      <c r="C3699" s="6">
        <v>25</v>
      </c>
      <c r="D3699" s="6">
        <v>14.87</v>
      </c>
      <c r="E3699" s="6">
        <v>5</v>
      </c>
    </row>
    <row r="3700" spans="1:5" x14ac:dyDescent="0.25">
      <c r="A3700" s="6">
        <v>100483901</v>
      </c>
      <c r="B3700" s="6" t="s">
        <v>3284</v>
      </c>
      <c r="C3700" s="6">
        <v>20</v>
      </c>
      <c r="D3700" s="6">
        <v>14.87</v>
      </c>
      <c r="E3700" s="6">
        <v>10</v>
      </c>
    </row>
    <row r="3701" spans="1:5" x14ac:dyDescent="0.25">
      <c r="A3701" s="6">
        <v>100483919</v>
      </c>
      <c r="B3701" s="6" t="s">
        <v>3285</v>
      </c>
      <c r="C3701" s="6">
        <v>20</v>
      </c>
      <c r="D3701" s="6">
        <v>14.87</v>
      </c>
      <c r="E3701" s="6">
        <v>10</v>
      </c>
    </row>
    <row r="3702" spans="1:5" x14ac:dyDescent="0.25">
      <c r="A3702" s="6">
        <v>100547548</v>
      </c>
      <c r="B3702" s="6" t="s">
        <v>3286</v>
      </c>
      <c r="C3702" s="6">
        <v>25</v>
      </c>
      <c r="D3702" s="6">
        <v>14.87</v>
      </c>
      <c r="E3702" s="6">
        <v>5</v>
      </c>
    </row>
    <row r="3703" spans="1:5" x14ac:dyDescent="0.25">
      <c r="A3703" s="6">
        <v>14829</v>
      </c>
      <c r="B3703" s="6" t="s">
        <v>3287</v>
      </c>
      <c r="C3703" s="6">
        <v>10</v>
      </c>
      <c r="D3703" s="6">
        <v>80.599999999999994</v>
      </c>
      <c r="E3703" s="6">
        <v>10</v>
      </c>
    </row>
    <row r="3704" spans="1:5" x14ac:dyDescent="0.25">
      <c r="A3704" s="6">
        <v>17327</v>
      </c>
      <c r="B3704" s="6" t="s">
        <v>3288</v>
      </c>
      <c r="C3704" s="6">
        <v>30</v>
      </c>
      <c r="D3704" s="6">
        <v>6.61</v>
      </c>
      <c r="E3704" s="6">
        <v>15</v>
      </c>
    </row>
    <row r="3705" spans="1:5" x14ac:dyDescent="0.25">
      <c r="A3705" s="6">
        <v>12405</v>
      </c>
      <c r="B3705" s="6" t="s">
        <v>3289</v>
      </c>
      <c r="C3705" s="6">
        <v>30</v>
      </c>
      <c r="D3705" s="6">
        <v>13.22</v>
      </c>
      <c r="E3705" s="6">
        <v>15</v>
      </c>
    </row>
    <row r="3706" spans="1:5" x14ac:dyDescent="0.25">
      <c r="A3706" s="6">
        <v>100546449</v>
      </c>
      <c r="B3706" s="6" t="s">
        <v>3290</v>
      </c>
      <c r="C3706" s="6">
        <v>20</v>
      </c>
      <c r="D3706" s="6">
        <v>49.55</v>
      </c>
      <c r="E3706" s="6">
        <v>20</v>
      </c>
    </row>
    <row r="3707" spans="1:5" x14ac:dyDescent="0.25">
      <c r="A3707" s="6">
        <v>62362</v>
      </c>
      <c r="B3707" s="6" t="s">
        <v>3291</v>
      </c>
      <c r="C3707" s="6">
        <v>30</v>
      </c>
      <c r="D3707" s="6">
        <v>18.170000000000002</v>
      </c>
      <c r="E3707" s="6">
        <v>15</v>
      </c>
    </row>
    <row r="3708" spans="1:5" x14ac:dyDescent="0.25">
      <c r="B3708" s="6" t="s">
        <v>4501</v>
      </c>
    </row>
    <row r="3709" spans="1:5" x14ac:dyDescent="0.25">
      <c r="A3709" s="6">
        <v>100545506</v>
      </c>
      <c r="B3709" s="6" t="s">
        <v>3292</v>
      </c>
      <c r="C3709" s="6">
        <v>25</v>
      </c>
      <c r="D3709" s="6">
        <v>14.62</v>
      </c>
      <c r="E3709" s="6">
        <v>5</v>
      </c>
    </row>
    <row r="3710" spans="1:5" x14ac:dyDescent="0.25">
      <c r="A3710" s="6">
        <v>100545507</v>
      </c>
      <c r="B3710" s="6" t="s">
        <v>3293</v>
      </c>
      <c r="C3710" s="6">
        <v>25</v>
      </c>
      <c r="D3710" s="6">
        <v>14.62</v>
      </c>
      <c r="E3710" s="6">
        <v>5</v>
      </c>
    </row>
    <row r="3711" spans="1:5" x14ac:dyDescent="0.25">
      <c r="A3711" s="6">
        <v>100545508</v>
      </c>
      <c r="B3711" s="6" t="s">
        <v>3294</v>
      </c>
      <c r="C3711" s="6">
        <v>25</v>
      </c>
      <c r="D3711" s="6">
        <v>14.62</v>
      </c>
      <c r="E3711" s="6">
        <v>5</v>
      </c>
    </row>
    <row r="3712" spans="1:5" x14ac:dyDescent="0.25">
      <c r="B3712" s="6" t="s">
        <v>4502</v>
      </c>
    </row>
    <row r="3713" spans="1:5" x14ac:dyDescent="0.25">
      <c r="A3713" s="6">
        <v>100549785</v>
      </c>
      <c r="B3713" s="6" t="s">
        <v>3295</v>
      </c>
      <c r="C3713" s="6">
        <v>30</v>
      </c>
      <c r="D3713" s="6">
        <v>22.96</v>
      </c>
      <c r="E3713" s="6">
        <v>30</v>
      </c>
    </row>
    <row r="3714" spans="1:5" x14ac:dyDescent="0.25">
      <c r="B3714" s="6" t="s">
        <v>4503</v>
      </c>
    </row>
    <row r="3715" spans="1:5" x14ac:dyDescent="0.25">
      <c r="A3715" s="6">
        <v>56648</v>
      </c>
      <c r="B3715" s="6" t="s">
        <v>3296</v>
      </c>
      <c r="C3715" s="6">
        <v>50</v>
      </c>
      <c r="D3715" s="6">
        <v>8.68</v>
      </c>
      <c r="E3715" s="6">
        <v>50</v>
      </c>
    </row>
    <row r="3716" spans="1:5" x14ac:dyDescent="0.25">
      <c r="A3716" s="6">
        <v>56932</v>
      </c>
      <c r="B3716" s="6" t="s">
        <v>3297</v>
      </c>
      <c r="C3716" s="6">
        <v>50</v>
      </c>
      <c r="D3716" s="6">
        <v>8.64</v>
      </c>
      <c r="E3716" s="6">
        <v>50</v>
      </c>
    </row>
    <row r="3717" spans="1:5" x14ac:dyDescent="0.25">
      <c r="A3717" s="6">
        <v>13875</v>
      </c>
      <c r="B3717" s="6" t="s">
        <v>3298</v>
      </c>
      <c r="C3717" s="6">
        <v>50</v>
      </c>
      <c r="D3717" s="6">
        <v>13.56</v>
      </c>
      <c r="E3717" s="6">
        <v>50</v>
      </c>
    </row>
    <row r="3718" spans="1:5" x14ac:dyDescent="0.25">
      <c r="A3718" s="6">
        <v>100506535</v>
      </c>
      <c r="B3718" s="6" t="s">
        <v>3299</v>
      </c>
      <c r="C3718" s="6">
        <v>30</v>
      </c>
      <c r="D3718" s="6">
        <v>7.78</v>
      </c>
      <c r="E3718" s="6">
        <v>30</v>
      </c>
    </row>
    <row r="3719" spans="1:5" x14ac:dyDescent="0.25">
      <c r="A3719" s="6">
        <v>100506543</v>
      </c>
      <c r="B3719" s="6" t="s">
        <v>3300</v>
      </c>
      <c r="C3719" s="6">
        <v>30</v>
      </c>
      <c r="D3719" s="6">
        <v>8.1</v>
      </c>
      <c r="E3719" s="6">
        <v>30</v>
      </c>
    </row>
    <row r="3720" spans="1:5" x14ac:dyDescent="0.25">
      <c r="A3720" s="6">
        <v>100506543</v>
      </c>
      <c r="B3720" s="6" t="s">
        <v>3300</v>
      </c>
      <c r="C3720" s="6">
        <v>30</v>
      </c>
      <c r="D3720" s="6">
        <v>8.1</v>
      </c>
      <c r="E3720" s="6">
        <v>30</v>
      </c>
    </row>
    <row r="3721" spans="1:5" x14ac:dyDescent="0.25">
      <c r="B3721" s="6" t="s">
        <v>3301</v>
      </c>
    </row>
    <row r="3722" spans="1:5" x14ac:dyDescent="0.25">
      <c r="A3722" s="6">
        <v>27148</v>
      </c>
      <c r="B3722" s="6" t="s">
        <v>3302</v>
      </c>
      <c r="C3722" s="6">
        <v>24</v>
      </c>
      <c r="D3722" s="6">
        <v>51.73</v>
      </c>
      <c r="E3722" s="6">
        <v>3</v>
      </c>
    </row>
    <row r="3723" spans="1:5" x14ac:dyDescent="0.25">
      <c r="B3723" s="6" t="s">
        <v>2657</v>
      </c>
    </row>
    <row r="3724" spans="1:5" x14ac:dyDescent="0.25">
      <c r="A3724" s="6">
        <v>27768</v>
      </c>
      <c r="B3724" s="6" t="s">
        <v>3303</v>
      </c>
      <c r="C3724" s="6">
        <v>8</v>
      </c>
      <c r="D3724" s="6">
        <v>37.89</v>
      </c>
      <c r="E3724" s="6">
        <v>2</v>
      </c>
    </row>
    <row r="3725" spans="1:5" x14ac:dyDescent="0.25">
      <c r="A3725" s="6">
        <v>100551505</v>
      </c>
      <c r="B3725" s="6" t="s">
        <v>3304</v>
      </c>
      <c r="C3725" s="6">
        <v>20</v>
      </c>
      <c r="D3725" s="6">
        <v>11.21</v>
      </c>
      <c r="E3725" s="6">
        <v>20</v>
      </c>
    </row>
    <row r="3726" spans="1:5" x14ac:dyDescent="0.25">
      <c r="B3726" s="6" t="s">
        <v>3305</v>
      </c>
    </row>
    <row r="3727" spans="1:5" x14ac:dyDescent="0.25">
      <c r="A3727" s="6">
        <v>100544822</v>
      </c>
      <c r="B3727" s="6" t="s">
        <v>3306</v>
      </c>
      <c r="C3727" s="6">
        <v>12</v>
      </c>
      <c r="D3727" s="6">
        <v>95.21</v>
      </c>
      <c r="E3727" s="6">
        <v>3</v>
      </c>
    </row>
    <row r="3728" spans="1:5" x14ac:dyDescent="0.25">
      <c r="B3728" s="6" t="s">
        <v>2571</v>
      </c>
    </row>
    <row r="3729" spans="1:5" x14ac:dyDescent="0.25">
      <c r="A3729" s="6">
        <v>16701</v>
      </c>
      <c r="B3729" s="6" t="s">
        <v>3307</v>
      </c>
      <c r="C3729" s="6">
        <v>10</v>
      </c>
      <c r="D3729" s="6">
        <v>113.96</v>
      </c>
      <c r="E3729" s="6">
        <v>5</v>
      </c>
    </row>
    <row r="3730" spans="1:5" x14ac:dyDescent="0.25">
      <c r="B3730" s="6" t="s">
        <v>3308</v>
      </c>
    </row>
    <row r="3731" spans="1:5" x14ac:dyDescent="0.25">
      <c r="A3731" s="6">
        <v>100544102</v>
      </c>
      <c r="B3731" s="6" t="s">
        <v>3309</v>
      </c>
      <c r="C3731" s="6">
        <v>12</v>
      </c>
      <c r="D3731" s="6">
        <v>84.62</v>
      </c>
      <c r="E3731" s="6">
        <v>4</v>
      </c>
    </row>
    <row r="3732" spans="1:5" x14ac:dyDescent="0.25">
      <c r="A3732" s="6">
        <v>100544103</v>
      </c>
      <c r="B3732" s="6" t="s">
        <v>3310</v>
      </c>
      <c r="C3732" s="6">
        <v>12</v>
      </c>
      <c r="D3732" s="6">
        <v>103.13</v>
      </c>
      <c r="E3732" s="6">
        <v>4</v>
      </c>
    </row>
    <row r="3733" spans="1:5" x14ac:dyDescent="0.25">
      <c r="B3733" s="6" t="s">
        <v>3311</v>
      </c>
    </row>
    <row r="3734" spans="1:5" x14ac:dyDescent="0.25">
      <c r="A3734" s="6">
        <v>100469527</v>
      </c>
      <c r="B3734" s="6" t="s">
        <v>3312</v>
      </c>
      <c r="C3734" s="6">
        <v>24</v>
      </c>
      <c r="D3734" s="6">
        <v>30.66</v>
      </c>
      <c r="E3734" s="6">
        <v>6</v>
      </c>
    </row>
    <row r="3735" spans="1:5" x14ac:dyDescent="0.25">
      <c r="A3735" s="6">
        <v>100543373</v>
      </c>
      <c r="B3735" s="6" t="s">
        <v>3313</v>
      </c>
      <c r="C3735" s="6">
        <v>12</v>
      </c>
      <c r="D3735" s="6">
        <v>43.92</v>
      </c>
      <c r="E3735" s="6">
        <v>3</v>
      </c>
    </row>
    <row r="3736" spans="1:5" x14ac:dyDescent="0.25">
      <c r="A3736" s="6">
        <v>100547984</v>
      </c>
      <c r="B3736" s="6" t="s">
        <v>3314</v>
      </c>
      <c r="C3736" s="6">
        <v>15</v>
      </c>
      <c r="D3736" s="6">
        <v>30.66</v>
      </c>
      <c r="E3736" s="6">
        <v>3</v>
      </c>
    </row>
    <row r="3737" spans="1:5" x14ac:dyDescent="0.25">
      <c r="A3737" s="6">
        <v>100447555</v>
      </c>
      <c r="B3737" s="6" t="s">
        <v>3315</v>
      </c>
      <c r="C3737" s="6">
        <v>12</v>
      </c>
      <c r="D3737" s="6">
        <v>46</v>
      </c>
      <c r="E3737" s="6">
        <v>3</v>
      </c>
    </row>
    <row r="3738" spans="1:5" x14ac:dyDescent="0.25">
      <c r="A3738" s="6">
        <v>16357</v>
      </c>
      <c r="B3738" s="6" t="s">
        <v>3316</v>
      </c>
      <c r="C3738" s="6">
        <v>15</v>
      </c>
      <c r="D3738" s="6">
        <v>21.18</v>
      </c>
      <c r="E3738" s="6">
        <v>5</v>
      </c>
    </row>
    <row r="3739" spans="1:5" x14ac:dyDescent="0.25">
      <c r="A3739" s="6">
        <v>100455660</v>
      </c>
      <c r="B3739" s="6" t="s">
        <v>3317</v>
      </c>
      <c r="C3739" s="6">
        <v>24</v>
      </c>
      <c r="D3739" s="6">
        <v>21.18</v>
      </c>
      <c r="E3739" s="6">
        <v>1</v>
      </c>
    </row>
    <row r="3740" spans="1:5" x14ac:dyDescent="0.25">
      <c r="A3740" s="6">
        <v>100550497</v>
      </c>
      <c r="B3740" s="6" t="s">
        <v>3317</v>
      </c>
      <c r="C3740" s="6">
        <v>24</v>
      </c>
      <c r="D3740" s="6">
        <v>21.18</v>
      </c>
      <c r="E3740" s="6">
        <v>1</v>
      </c>
    </row>
    <row r="3741" spans="1:5" x14ac:dyDescent="0.25">
      <c r="A3741" s="6">
        <v>29376</v>
      </c>
      <c r="B3741" s="6" t="s">
        <v>3318</v>
      </c>
      <c r="C3741" s="6">
        <v>12</v>
      </c>
      <c r="D3741" s="6">
        <v>32.19</v>
      </c>
      <c r="E3741" s="6">
        <v>3</v>
      </c>
    </row>
    <row r="3742" spans="1:5" x14ac:dyDescent="0.25">
      <c r="A3742" s="6">
        <v>100553121</v>
      </c>
      <c r="B3742" s="6" t="s">
        <v>3319</v>
      </c>
      <c r="C3742" s="6">
        <v>16</v>
      </c>
      <c r="D3742" s="6">
        <v>48.78</v>
      </c>
      <c r="E3742" s="6">
        <v>2</v>
      </c>
    </row>
    <row r="3743" spans="1:5" x14ac:dyDescent="0.25">
      <c r="A3743" s="6">
        <v>100543327</v>
      </c>
      <c r="B3743" s="6" t="s">
        <v>3320</v>
      </c>
      <c r="C3743" s="6">
        <v>16</v>
      </c>
      <c r="D3743" s="6">
        <v>48.78</v>
      </c>
      <c r="E3743" s="6">
        <v>2</v>
      </c>
    </row>
    <row r="3744" spans="1:5" x14ac:dyDescent="0.25">
      <c r="A3744" s="6">
        <v>16356</v>
      </c>
      <c r="B3744" s="6" t="s">
        <v>3321</v>
      </c>
      <c r="C3744" s="6">
        <v>15</v>
      </c>
      <c r="D3744" s="6">
        <v>30.66</v>
      </c>
      <c r="E3744" s="6">
        <v>5</v>
      </c>
    </row>
    <row r="3745" spans="1:5" x14ac:dyDescent="0.25">
      <c r="B3745" s="6" t="s">
        <v>3322</v>
      </c>
    </row>
    <row r="3746" spans="1:5" x14ac:dyDescent="0.25">
      <c r="A3746" s="6">
        <v>100543301</v>
      </c>
      <c r="B3746" s="6" t="s">
        <v>3323</v>
      </c>
      <c r="C3746" s="6">
        <v>35</v>
      </c>
      <c r="D3746" s="6">
        <v>23.97</v>
      </c>
      <c r="E3746" s="6">
        <v>35</v>
      </c>
    </row>
    <row r="3747" spans="1:5" x14ac:dyDescent="0.25">
      <c r="A3747" s="6">
        <v>23470</v>
      </c>
      <c r="B3747" s="6" t="s">
        <v>3324</v>
      </c>
      <c r="C3747" s="6">
        <v>6</v>
      </c>
      <c r="D3747" s="6">
        <v>28.14</v>
      </c>
      <c r="E3747" s="6">
        <v>6</v>
      </c>
    </row>
    <row r="3748" spans="1:5" x14ac:dyDescent="0.25">
      <c r="A3748" s="6">
        <v>23475</v>
      </c>
      <c r="B3748" s="6" t="s">
        <v>3325</v>
      </c>
      <c r="C3748" s="6">
        <v>6</v>
      </c>
      <c r="D3748" s="6">
        <v>27.56</v>
      </c>
      <c r="E3748" s="6">
        <v>6</v>
      </c>
    </row>
    <row r="3749" spans="1:5" x14ac:dyDescent="0.25">
      <c r="A3749" s="6">
        <v>17180</v>
      </c>
      <c r="B3749" s="6" t="s">
        <v>3326</v>
      </c>
      <c r="C3749" s="6">
        <v>6</v>
      </c>
      <c r="D3749" s="6">
        <v>39.96</v>
      </c>
      <c r="E3749" s="6">
        <v>6</v>
      </c>
    </row>
    <row r="3750" spans="1:5" x14ac:dyDescent="0.25">
      <c r="B3750" s="6" t="s">
        <v>3327</v>
      </c>
    </row>
    <row r="3751" spans="1:5" x14ac:dyDescent="0.25">
      <c r="B3751" s="6" t="s">
        <v>4378</v>
      </c>
    </row>
    <row r="3752" spans="1:5" x14ac:dyDescent="0.25">
      <c r="A3752" s="6">
        <v>105664</v>
      </c>
      <c r="B3752" s="6" t="s">
        <v>3328</v>
      </c>
      <c r="C3752" s="6">
        <v>12</v>
      </c>
      <c r="D3752" s="6">
        <v>108.07</v>
      </c>
      <c r="E3752" s="6">
        <v>1</v>
      </c>
    </row>
    <row r="3753" spans="1:5" x14ac:dyDescent="0.25">
      <c r="B3753" s="6" t="s">
        <v>4504</v>
      </c>
    </row>
    <row r="3754" spans="1:5" x14ac:dyDescent="0.25">
      <c r="A3754" s="6">
        <v>25103</v>
      </c>
      <c r="B3754" s="6" t="s">
        <v>3329</v>
      </c>
      <c r="C3754" s="6">
        <v>10</v>
      </c>
      <c r="D3754" s="6">
        <v>36.25</v>
      </c>
      <c r="E3754" s="6">
        <v>5</v>
      </c>
    </row>
    <row r="3755" spans="1:5" x14ac:dyDescent="0.25">
      <c r="A3755" s="6">
        <v>25106</v>
      </c>
      <c r="B3755" s="6" t="s">
        <v>3330</v>
      </c>
      <c r="C3755" s="6">
        <v>10</v>
      </c>
      <c r="D3755" s="6">
        <v>36.25</v>
      </c>
      <c r="E3755" s="6">
        <v>5</v>
      </c>
    </row>
    <row r="3756" spans="1:5" x14ac:dyDescent="0.25">
      <c r="B3756" s="6" t="s">
        <v>4505</v>
      </c>
    </row>
    <row r="3757" spans="1:5" x14ac:dyDescent="0.25">
      <c r="A3757" s="6">
        <v>22302</v>
      </c>
      <c r="B3757" s="6" t="s">
        <v>3331</v>
      </c>
      <c r="C3757" s="6">
        <v>12</v>
      </c>
      <c r="D3757" s="6">
        <v>40.31</v>
      </c>
      <c r="E3757" s="6">
        <v>6</v>
      </c>
    </row>
    <row r="3758" spans="1:5" x14ac:dyDescent="0.25">
      <c r="A3758" s="6">
        <v>15247</v>
      </c>
      <c r="B3758" s="6" t="s">
        <v>3332</v>
      </c>
      <c r="C3758" s="6">
        <v>12</v>
      </c>
      <c r="D3758" s="6">
        <v>55.43</v>
      </c>
      <c r="E3758" s="6">
        <v>6</v>
      </c>
    </row>
    <row r="3759" spans="1:5" x14ac:dyDescent="0.25">
      <c r="A3759" s="6">
        <v>22306</v>
      </c>
      <c r="B3759" s="6" t="s">
        <v>3333</v>
      </c>
      <c r="C3759" s="6">
        <v>12</v>
      </c>
      <c r="D3759" s="6">
        <v>40.31</v>
      </c>
      <c r="E3759" s="6">
        <v>6</v>
      </c>
    </row>
    <row r="3760" spans="1:5" x14ac:dyDescent="0.25">
      <c r="A3760" s="6">
        <v>22304</v>
      </c>
      <c r="B3760" s="6" t="s">
        <v>3334</v>
      </c>
      <c r="C3760" s="6">
        <v>12</v>
      </c>
      <c r="D3760" s="6">
        <v>40.31</v>
      </c>
      <c r="E3760" s="6">
        <v>6</v>
      </c>
    </row>
    <row r="3761" spans="1:5" x14ac:dyDescent="0.25">
      <c r="A3761" s="6">
        <v>24051</v>
      </c>
      <c r="B3761" s="6" t="s">
        <v>3335</v>
      </c>
      <c r="C3761" s="6">
        <v>12</v>
      </c>
      <c r="D3761" s="6">
        <v>66.48</v>
      </c>
      <c r="E3761" s="6">
        <v>6</v>
      </c>
    </row>
    <row r="3762" spans="1:5" x14ac:dyDescent="0.25">
      <c r="A3762" s="6">
        <v>14936</v>
      </c>
      <c r="B3762" s="6" t="s">
        <v>3336</v>
      </c>
      <c r="C3762" s="6">
        <v>12</v>
      </c>
      <c r="D3762" s="6">
        <v>71.72</v>
      </c>
      <c r="E3762" s="6">
        <v>3</v>
      </c>
    </row>
    <row r="3763" spans="1:5" x14ac:dyDescent="0.25">
      <c r="A3763" s="6">
        <v>100511705</v>
      </c>
      <c r="B3763" s="6" t="s">
        <v>3337</v>
      </c>
      <c r="C3763" s="6">
        <v>12</v>
      </c>
      <c r="D3763" s="6">
        <v>43.85</v>
      </c>
      <c r="E3763" s="6">
        <v>6</v>
      </c>
    </row>
    <row r="3764" spans="1:5" x14ac:dyDescent="0.25">
      <c r="A3764" s="6">
        <v>28363</v>
      </c>
      <c r="B3764" s="6" t="s">
        <v>3338</v>
      </c>
      <c r="C3764" s="6">
        <v>12</v>
      </c>
      <c r="D3764" s="6">
        <v>76.95</v>
      </c>
      <c r="E3764" s="6">
        <v>3</v>
      </c>
    </row>
    <row r="3765" spans="1:5" x14ac:dyDescent="0.25">
      <c r="A3765" s="6">
        <v>105057</v>
      </c>
      <c r="B3765" s="6" t="s">
        <v>3339</v>
      </c>
      <c r="C3765" s="6">
        <v>12</v>
      </c>
      <c r="D3765" s="6">
        <v>68.290000000000006</v>
      </c>
      <c r="E3765" s="6">
        <v>3</v>
      </c>
    </row>
    <row r="3766" spans="1:5" x14ac:dyDescent="0.25">
      <c r="A3766" s="6">
        <v>27564</v>
      </c>
      <c r="B3766" s="6" t="s">
        <v>3340</v>
      </c>
      <c r="C3766" s="6">
        <v>12</v>
      </c>
      <c r="D3766" s="6">
        <v>49.76</v>
      </c>
      <c r="E3766" s="6">
        <v>6</v>
      </c>
    </row>
    <row r="3767" spans="1:5" x14ac:dyDescent="0.25">
      <c r="A3767" s="6">
        <v>27560</v>
      </c>
      <c r="B3767" s="6" t="s">
        <v>3341</v>
      </c>
      <c r="C3767" s="6">
        <v>12</v>
      </c>
      <c r="D3767" s="6">
        <v>49.76</v>
      </c>
      <c r="E3767" s="6">
        <v>6</v>
      </c>
    </row>
    <row r="3768" spans="1:5" x14ac:dyDescent="0.25">
      <c r="A3768" s="6">
        <v>27559</v>
      </c>
      <c r="B3768" s="6" t="s">
        <v>3342</v>
      </c>
      <c r="C3768" s="6">
        <v>12</v>
      </c>
      <c r="D3768" s="6">
        <v>49.76</v>
      </c>
      <c r="E3768" s="6">
        <v>6</v>
      </c>
    </row>
    <row r="3769" spans="1:5" x14ac:dyDescent="0.25">
      <c r="A3769" s="6">
        <v>27556</v>
      </c>
      <c r="B3769" s="6" t="s">
        <v>3343</v>
      </c>
      <c r="C3769" s="6">
        <v>12</v>
      </c>
      <c r="D3769" s="6">
        <v>49.76</v>
      </c>
      <c r="E3769" s="6">
        <v>6</v>
      </c>
    </row>
    <row r="3770" spans="1:5" x14ac:dyDescent="0.25">
      <c r="A3770" s="6">
        <v>100406260</v>
      </c>
      <c r="B3770" s="6" t="s">
        <v>3344</v>
      </c>
      <c r="C3770" s="6">
        <v>12</v>
      </c>
      <c r="D3770" s="6">
        <v>49.76</v>
      </c>
      <c r="E3770" s="6">
        <v>6</v>
      </c>
    </row>
    <row r="3771" spans="1:5" x14ac:dyDescent="0.25">
      <c r="A3771" s="6">
        <v>100544907</v>
      </c>
      <c r="B3771" s="6" t="s">
        <v>3345</v>
      </c>
      <c r="C3771" s="6">
        <v>12</v>
      </c>
      <c r="D3771" s="6">
        <v>55.43</v>
      </c>
      <c r="E3771" s="6">
        <v>6</v>
      </c>
    </row>
    <row r="3772" spans="1:5" x14ac:dyDescent="0.25">
      <c r="A3772" s="6">
        <v>100544913</v>
      </c>
      <c r="B3772" s="6" t="s">
        <v>3346</v>
      </c>
      <c r="C3772" s="6">
        <v>12</v>
      </c>
      <c r="D3772" s="6">
        <v>57.97</v>
      </c>
      <c r="E3772" s="6">
        <v>6</v>
      </c>
    </row>
    <row r="3773" spans="1:5" x14ac:dyDescent="0.25">
      <c r="A3773" s="6">
        <v>100544914</v>
      </c>
      <c r="B3773" s="6" t="s">
        <v>3347</v>
      </c>
      <c r="C3773" s="6">
        <v>12</v>
      </c>
      <c r="D3773" s="6">
        <v>57.97</v>
      </c>
      <c r="E3773" s="6">
        <v>6</v>
      </c>
    </row>
    <row r="3774" spans="1:5" x14ac:dyDescent="0.25">
      <c r="A3774" s="6">
        <v>100544905</v>
      </c>
      <c r="B3774" s="6" t="s">
        <v>3348</v>
      </c>
      <c r="C3774" s="6">
        <v>12</v>
      </c>
      <c r="D3774" s="6">
        <v>49.76</v>
      </c>
      <c r="E3774" s="6">
        <v>6</v>
      </c>
    </row>
    <row r="3775" spans="1:5" x14ac:dyDescent="0.25">
      <c r="A3775" s="6">
        <v>100544906</v>
      </c>
      <c r="B3775" s="6" t="s">
        <v>3349</v>
      </c>
      <c r="C3775" s="6">
        <v>12</v>
      </c>
      <c r="D3775" s="6">
        <v>49.76</v>
      </c>
      <c r="E3775" s="6">
        <v>6</v>
      </c>
    </row>
    <row r="3776" spans="1:5" x14ac:dyDescent="0.25">
      <c r="A3776" s="6">
        <v>100544904</v>
      </c>
      <c r="B3776" s="6" t="s">
        <v>3350</v>
      </c>
      <c r="C3776" s="6">
        <v>12</v>
      </c>
      <c r="D3776" s="6">
        <v>49.76</v>
      </c>
      <c r="E3776" s="6">
        <v>6</v>
      </c>
    </row>
    <row r="3777" spans="1:5" x14ac:dyDescent="0.25">
      <c r="A3777" s="6">
        <v>100552639</v>
      </c>
      <c r="B3777" s="6" t="s">
        <v>3351</v>
      </c>
      <c r="C3777" s="6">
        <v>12</v>
      </c>
      <c r="D3777" s="6">
        <v>51.48</v>
      </c>
      <c r="E3777" s="6">
        <v>12</v>
      </c>
    </row>
    <row r="3778" spans="1:5" x14ac:dyDescent="0.25">
      <c r="A3778" s="6">
        <v>100547817</v>
      </c>
      <c r="B3778" s="6" t="s">
        <v>3352</v>
      </c>
      <c r="C3778" s="6">
        <v>10</v>
      </c>
      <c r="D3778" s="6">
        <v>37.42</v>
      </c>
      <c r="E3778" s="6">
        <v>5</v>
      </c>
    </row>
    <row r="3779" spans="1:5" x14ac:dyDescent="0.25">
      <c r="A3779" s="6">
        <v>100547816</v>
      </c>
      <c r="B3779" s="6" t="s">
        <v>3353</v>
      </c>
      <c r="C3779" s="6">
        <v>10</v>
      </c>
      <c r="D3779" s="6">
        <v>37.42</v>
      </c>
      <c r="E3779" s="6">
        <v>5</v>
      </c>
    </row>
    <row r="3780" spans="1:5" x14ac:dyDescent="0.25">
      <c r="B3780" s="6" t="s">
        <v>4506</v>
      </c>
    </row>
    <row r="3781" spans="1:5" x14ac:dyDescent="0.25">
      <c r="A3781" s="6">
        <v>3723</v>
      </c>
      <c r="B3781" s="6" t="s">
        <v>3354</v>
      </c>
      <c r="C3781" s="6">
        <v>6</v>
      </c>
      <c r="D3781" s="6">
        <v>62.76</v>
      </c>
      <c r="E3781" s="6">
        <v>6</v>
      </c>
    </row>
    <row r="3782" spans="1:5" x14ac:dyDescent="0.25">
      <c r="A3782" s="6">
        <v>100073186</v>
      </c>
      <c r="B3782" s="6" t="s">
        <v>3355</v>
      </c>
      <c r="C3782" s="6">
        <v>6</v>
      </c>
      <c r="D3782" s="6">
        <v>33.76</v>
      </c>
      <c r="E3782" s="6">
        <v>6</v>
      </c>
    </row>
    <row r="3783" spans="1:5" x14ac:dyDescent="0.25">
      <c r="A3783" s="6">
        <v>15816</v>
      </c>
      <c r="B3783" s="6" t="s">
        <v>3356</v>
      </c>
      <c r="C3783" s="6">
        <v>6</v>
      </c>
      <c r="D3783" s="6">
        <v>45.57</v>
      </c>
      <c r="E3783" s="6">
        <v>6</v>
      </c>
    </row>
    <row r="3784" spans="1:5" x14ac:dyDescent="0.25">
      <c r="A3784" s="6">
        <v>16608</v>
      </c>
      <c r="B3784" s="6" t="s">
        <v>3357</v>
      </c>
      <c r="C3784" s="6">
        <v>6</v>
      </c>
      <c r="D3784" s="6">
        <v>45.57</v>
      </c>
      <c r="E3784" s="6">
        <v>6</v>
      </c>
    </row>
    <row r="3785" spans="1:5" x14ac:dyDescent="0.25">
      <c r="A3785" s="6">
        <v>3734</v>
      </c>
      <c r="B3785" s="6" t="s">
        <v>3358</v>
      </c>
      <c r="C3785" s="6">
        <v>6</v>
      </c>
      <c r="D3785" s="6">
        <v>38.159999999999997</v>
      </c>
      <c r="E3785" s="6">
        <v>6</v>
      </c>
    </row>
    <row r="3786" spans="1:5" x14ac:dyDescent="0.25">
      <c r="A3786" s="6">
        <v>100073207</v>
      </c>
      <c r="B3786" s="6" t="s">
        <v>3359</v>
      </c>
      <c r="C3786" s="6">
        <v>6</v>
      </c>
      <c r="D3786" s="6">
        <v>38.159999999999997</v>
      </c>
      <c r="E3786" s="6">
        <v>6</v>
      </c>
    </row>
    <row r="3787" spans="1:5" x14ac:dyDescent="0.25">
      <c r="A3787" s="6">
        <v>100548633</v>
      </c>
      <c r="B3787" s="6" t="s">
        <v>3360</v>
      </c>
      <c r="C3787" s="6">
        <v>12</v>
      </c>
      <c r="D3787" s="6">
        <v>36</v>
      </c>
      <c r="E3787" s="6">
        <v>6</v>
      </c>
    </row>
    <row r="3788" spans="1:5" x14ac:dyDescent="0.25">
      <c r="A3788" s="6">
        <v>3736</v>
      </c>
      <c r="B3788" s="6" t="s">
        <v>3361</v>
      </c>
      <c r="C3788" s="6">
        <v>6</v>
      </c>
      <c r="D3788" s="6">
        <v>33.76</v>
      </c>
      <c r="E3788" s="6">
        <v>6</v>
      </c>
    </row>
    <row r="3789" spans="1:5" x14ac:dyDescent="0.25">
      <c r="A3789" s="6">
        <v>100548634</v>
      </c>
      <c r="B3789" s="6" t="s">
        <v>3362</v>
      </c>
      <c r="C3789" s="6">
        <v>12</v>
      </c>
      <c r="D3789" s="6">
        <v>36</v>
      </c>
      <c r="E3789" s="6">
        <v>6</v>
      </c>
    </row>
    <row r="3790" spans="1:5" x14ac:dyDescent="0.25">
      <c r="A3790" s="6">
        <v>100548635</v>
      </c>
      <c r="B3790" s="6" t="s">
        <v>3363</v>
      </c>
      <c r="C3790" s="6">
        <v>12</v>
      </c>
      <c r="D3790" s="6">
        <v>36</v>
      </c>
      <c r="E3790" s="6">
        <v>6</v>
      </c>
    </row>
    <row r="3791" spans="1:5" x14ac:dyDescent="0.25">
      <c r="A3791" s="6">
        <v>100548636</v>
      </c>
      <c r="B3791" s="6" t="s">
        <v>3364</v>
      </c>
      <c r="C3791" s="6">
        <v>12</v>
      </c>
      <c r="D3791" s="6">
        <v>36</v>
      </c>
      <c r="E3791" s="6">
        <v>6</v>
      </c>
    </row>
    <row r="3792" spans="1:5" x14ac:dyDescent="0.25">
      <c r="B3792" s="6" t="s">
        <v>4507</v>
      </c>
    </row>
    <row r="3793" spans="1:5" x14ac:dyDescent="0.25">
      <c r="A3793" s="6">
        <v>100511916</v>
      </c>
      <c r="B3793" s="6" t="s">
        <v>3365</v>
      </c>
      <c r="C3793" s="6">
        <v>18</v>
      </c>
      <c r="D3793" s="6">
        <v>16.37</v>
      </c>
      <c r="E3793" s="6">
        <v>9</v>
      </c>
    </row>
    <row r="3794" spans="1:5" x14ac:dyDescent="0.25">
      <c r="A3794" s="6">
        <v>100511924</v>
      </c>
      <c r="B3794" s="6" t="s">
        <v>3366</v>
      </c>
      <c r="C3794" s="6">
        <v>18</v>
      </c>
      <c r="D3794" s="6">
        <v>16.37</v>
      </c>
      <c r="E3794" s="6">
        <v>9</v>
      </c>
    </row>
    <row r="3795" spans="1:5" x14ac:dyDescent="0.25">
      <c r="A3795" s="6">
        <v>91081</v>
      </c>
      <c r="B3795" s="6" t="s">
        <v>3367</v>
      </c>
      <c r="C3795" s="6">
        <v>18</v>
      </c>
      <c r="D3795" s="6">
        <v>16.37</v>
      </c>
      <c r="E3795" s="6">
        <v>18</v>
      </c>
    </row>
    <row r="3796" spans="1:5" x14ac:dyDescent="0.25">
      <c r="B3796" s="6" t="s">
        <v>4508</v>
      </c>
    </row>
    <row r="3797" spans="1:5" x14ac:dyDescent="0.25">
      <c r="A3797" s="6">
        <v>101636</v>
      </c>
      <c r="B3797" s="6" t="s">
        <v>3368</v>
      </c>
      <c r="C3797" s="6">
        <v>12</v>
      </c>
      <c r="D3797" s="6">
        <v>225.46</v>
      </c>
      <c r="E3797" s="6">
        <v>1</v>
      </c>
    </row>
    <row r="3798" spans="1:5" x14ac:dyDescent="0.25">
      <c r="A3798" s="6">
        <v>100560566</v>
      </c>
      <c r="B3798" s="6" t="s">
        <v>3369</v>
      </c>
      <c r="C3798" s="6">
        <v>12</v>
      </c>
      <c r="D3798" s="6">
        <v>273.5</v>
      </c>
      <c r="E3798" s="6">
        <v>1</v>
      </c>
    </row>
    <row r="3799" spans="1:5" x14ac:dyDescent="0.25">
      <c r="A3799" s="6">
        <v>100560574</v>
      </c>
      <c r="B3799" s="6" t="s">
        <v>3370</v>
      </c>
      <c r="C3799" s="6">
        <v>12</v>
      </c>
      <c r="D3799" s="6">
        <v>273.5</v>
      </c>
      <c r="E3799" s="6">
        <v>1</v>
      </c>
    </row>
    <row r="3800" spans="1:5" x14ac:dyDescent="0.25">
      <c r="B3800" s="6" t="s">
        <v>4509</v>
      </c>
    </row>
    <row r="3801" spans="1:5" x14ac:dyDescent="0.25">
      <c r="A3801" s="6">
        <v>6521</v>
      </c>
      <c r="B3801" s="6" t="s">
        <v>3371</v>
      </c>
      <c r="C3801" s="6">
        <v>12</v>
      </c>
      <c r="D3801" s="6">
        <v>28.71</v>
      </c>
      <c r="E3801" s="6">
        <v>12</v>
      </c>
    </row>
    <row r="3802" spans="1:5" x14ac:dyDescent="0.25">
      <c r="A3802" s="6">
        <v>100546414</v>
      </c>
      <c r="B3802" s="6" t="s">
        <v>3372</v>
      </c>
      <c r="C3802" s="6">
        <v>18</v>
      </c>
      <c r="D3802" s="6">
        <v>36.43</v>
      </c>
      <c r="E3802" s="6">
        <v>9</v>
      </c>
    </row>
    <row r="3803" spans="1:5" x14ac:dyDescent="0.25">
      <c r="A3803" s="6">
        <v>100546406</v>
      </c>
      <c r="B3803" s="6" t="s">
        <v>3373</v>
      </c>
      <c r="C3803" s="6">
        <v>18</v>
      </c>
      <c r="D3803" s="6">
        <v>36.43</v>
      </c>
      <c r="E3803" s="6">
        <v>9</v>
      </c>
    </row>
    <row r="3804" spans="1:5" x14ac:dyDescent="0.25">
      <c r="A3804" s="6">
        <v>100419474</v>
      </c>
      <c r="B3804" s="6" t="s">
        <v>3374</v>
      </c>
      <c r="C3804" s="6">
        <v>27</v>
      </c>
      <c r="D3804" s="6">
        <v>34.42</v>
      </c>
      <c r="E3804" s="6">
        <v>9</v>
      </c>
    </row>
    <row r="3805" spans="1:5" x14ac:dyDescent="0.25">
      <c r="A3805" s="6">
        <v>100551291</v>
      </c>
      <c r="B3805" s="6" t="s">
        <v>3375</v>
      </c>
      <c r="C3805" s="6">
        <v>27</v>
      </c>
      <c r="D3805" s="6">
        <v>33.33</v>
      </c>
      <c r="E3805" s="6">
        <v>9</v>
      </c>
    </row>
    <row r="3806" spans="1:5" x14ac:dyDescent="0.25">
      <c r="A3806" s="6">
        <v>100551292</v>
      </c>
      <c r="B3806" s="6" t="s">
        <v>3376</v>
      </c>
      <c r="C3806" s="6">
        <v>15</v>
      </c>
      <c r="D3806" s="6">
        <v>60.98</v>
      </c>
      <c r="E3806" s="6">
        <v>5</v>
      </c>
    </row>
    <row r="3807" spans="1:5" x14ac:dyDescent="0.25">
      <c r="A3807" s="6">
        <v>19859</v>
      </c>
      <c r="B3807" s="6" t="s">
        <v>3377</v>
      </c>
      <c r="C3807" s="6">
        <v>27</v>
      </c>
      <c r="D3807" s="6">
        <v>33.33</v>
      </c>
      <c r="E3807" s="6">
        <v>9</v>
      </c>
    </row>
    <row r="3808" spans="1:5" x14ac:dyDescent="0.25">
      <c r="A3808" s="6">
        <v>28364</v>
      </c>
      <c r="B3808" s="6" t="s">
        <v>3378</v>
      </c>
      <c r="C3808" s="6">
        <v>25</v>
      </c>
      <c r="D3808" s="6">
        <v>60.98</v>
      </c>
      <c r="E3808" s="6">
        <v>5</v>
      </c>
    </row>
    <row r="3809" spans="1:5" x14ac:dyDescent="0.25">
      <c r="A3809" s="6">
        <v>100553257</v>
      </c>
      <c r="B3809" s="6" t="s">
        <v>3378</v>
      </c>
      <c r="C3809" s="6">
        <v>15</v>
      </c>
      <c r="D3809" s="6">
        <v>62.54</v>
      </c>
      <c r="E3809" s="6">
        <v>15</v>
      </c>
    </row>
    <row r="3810" spans="1:5" x14ac:dyDescent="0.25">
      <c r="A3810" s="6">
        <v>100553258</v>
      </c>
      <c r="B3810" s="6" t="s">
        <v>3379</v>
      </c>
      <c r="C3810" s="6">
        <v>15</v>
      </c>
      <c r="D3810" s="6">
        <v>62.54</v>
      </c>
      <c r="E3810" s="6">
        <v>15</v>
      </c>
    </row>
    <row r="3811" spans="1:5" x14ac:dyDescent="0.25">
      <c r="A3811" s="6">
        <v>100551290</v>
      </c>
      <c r="B3811" s="6" t="s">
        <v>3380</v>
      </c>
      <c r="C3811" s="6">
        <v>27</v>
      </c>
      <c r="D3811" s="6">
        <v>22.63</v>
      </c>
      <c r="E3811" s="6">
        <v>9</v>
      </c>
    </row>
    <row r="3812" spans="1:5" x14ac:dyDescent="0.25">
      <c r="A3812" s="6">
        <v>100481956</v>
      </c>
      <c r="B3812" s="6" t="s">
        <v>3381</v>
      </c>
      <c r="C3812" s="6">
        <v>27</v>
      </c>
      <c r="D3812" s="6">
        <v>15.3</v>
      </c>
      <c r="E3812" s="6">
        <v>9</v>
      </c>
    </row>
    <row r="3813" spans="1:5" x14ac:dyDescent="0.25">
      <c r="A3813" s="6">
        <v>100481964</v>
      </c>
      <c r="B3813" s="6" t="s">
        <v>3382</v>
      </c>
      <c r="C3813" s="6">
        <v>27</v>
      </c>
      <c r="D3813" s="6">
        <v>22.63</v>
      </c>
      <c r="E3813" s="6">
        <v>9</v>
      </c>
    </row>
    <row r="3814" spans="1:5" x14ac:dyDescent="0.25">
      <c r="A3814" s="6">
        <v>100481972</v>
      </c>
      <c r="B3814" s="6" t="s">
        <v>3383</v>
      </c>
      <c r="C3814" s="6">
        <v>27</v>
      </c>
      <c r="D3814" s="6">
        <v>22.63</v>
      </c>
      <c r="E3814" s="6">
        <v>9</v>
      </c>
    </row>
    <row r="3815" spans="1:5" x14ac:dyDescent="0.25">
      <c r="A3815" s="6">
        <v>10002</v>
      </c>
      <c r="B3815" s="6" t="s">
        <v>3384</v>
      </c>
      <c r="C3815" s="6">
        <v>27</v>
      </c>
      <c r="D3815" s="6">
        <v>22.63</v>
      </c>
      <c r="E3815" s="6">
        <v>9</v>
      </c>
    </row>
    <row r="3816" spans="1:5" x14ac:dyDescent="0.25">
      <c r="A3816" s="6">
        <v>5853</v>
      </c>
      <c r="B3816" s="6" t="s">
        <v>3385</v>
      </c>
      <c r="C3816" s="6">
        <v>27</v>
      </c>
      <c r="D3816" s="6">
        <v>22.63</v>
      </c>
      <c r="E3816" s="6">
        <v>9</v>
      </c>
    </row>
    <row r="3817" spans="1:5" x14ac:dyDescent="0.25">
      <c r="A3817" s="6">
        <v>29484</v>
      </c>
      <c r="B3817" s="6" t="s">
        <v>3386</v>
      </c>
      <c r="C3817" s="6">
        <v>27</v>
      </c>
      <c r="D3817" s="6">
        <v>37.33</v>
      </c>
      <c r="E3817" s="6">
        <v>9</v>
      </c>
    </row>
    <row r="3818" spans="1:5" x14ac:dyDescent="0.25">
      <c r="A3818" s="6">
        <v>6052</v>
      </c>
      <c r="B3818" s="6" t="s">
        <v>3387</v>
      </c>
      <c r="C3818" s="6">
        <v>27</v>
      </c>
      <c r="D3818" s="6">
        <v>33.33</v>
      </c>
      <c r="E3818" s="6">
        <v>9</v>
      </c>
    </row>
    <row r="3819" spans="1:5" x14ac:dyDescent="0.25">
      <c r="A3819" s="6">
        <v>5995</v>
      </c>
      <c r="B3819" s="6" t="s">
        <v>3388</v>
      </c>
      <c r="C3819" s="6">
        <v>27</v>
      </c>
      <c r="D3819" s="6">
        <v>33.33</v>
      </c>
      <c r="E3819" s="6">
        <v>9</v>
      </c>
    </row>
    <row r="3820" spans="1:5" x14ac:dyDescent="0.25">
      <c r="A3820" s="6">
        <v>22218</v>
      </c>
      <c r="B3820" s="6" t="s">
        <v>3389</v>
      </c>
      <c r="C3820" s="6">
        <v>27</v>
      </c>
      <c r="D3820" s="6">
        <v>36.979999999999997</v>
      </c>
      <c r="E3820" s="6">
        <v>9</v>
      </c>
    </row>
    <row r="3821" spans="1:5" x14ac:dyDescent="0.25">
      <c r="A3821" s="6">
        <v>100543067</v>
      </c>
      <c r="B3821" s="6" t="s">
        <v>3390</v>
      </c>
      <c r="C3821" s="6">
        <v>27</v>
      </c>
      <c r="D3821" s="6">
        <v>33.33</v>
      </c>
      <c r="E3821" s="6">
        <v>9</v>
      </c>
    </row>
    <row r="3822" spans="1:5" x14ac:dyDescent="0.25">
      <c r="A3822" s="6">
        <v>28776</v>
      </c>
      <c r="B3822" s="6" t="s">
        <v>3391</v>
      </c>
      <c r="C3822" s="6">
        <v>27</v>
      </c>
      <c r="D3822" s="6">
        <v>33.33</v>
      </c>
      <c r="E3822" s="6">
        <v>9</v>
      </c>
    </row>
    <row r="3823" spans="1:5" x14ac:dyDescent="0.25">
      <c r="A3823" s="6">
        <v>100553261</v>
      </c>
      <c r="B3823" s="6" t="s">
        <v>3392</v>
      </c>
      <c r="C3823" s="6">
        <v>15</v>
      </c>
      <c r="D3823" s="6">
        <v>62.54</v>
      </c>
      <c r="E3823" s="6">
        <v>15</v>
      </c>
    </row>
    <row r="3824" spans="1:5" x14ac:dyDescent="0.25">
      <c r="A3824" s="6">
        <v>100350</v>
      </c>
      <c r="B3824" s="6" t="s">
        <v>3393</v>
      </c>
      <c r="C3824" s="6">
        <v>25</v>
      </c>
      <c r="D3824" s="6">
        <v>60.98</v>
      </c>
      <c r="E3824" s="6">
        <v>5</v>
      </c>
    </row>
    <row r="3825" spans="1:5" x14ac:dyDescent="0.25">
      <c r="A3825" s="6">
        <v>100553259</v>
      </c>
      <c r="B3825" s="6" t="s">
        <v>3393</v>
      </c>
      <c r="C3825" s="6">
        <v>15</v>
      </c>
      <c r="D3825" s="6">
        <v>62.54</v>
      </c>
      <c r="E3825" s="6">
        <v>15</v>
      </c>
    </row>
    <row r="3826" spans="1:5" x14ac:dyDescent="0.25">
      <c r="A3826" s="6">
        <v>10786</v>
      </c>
      <c r="B3826" s="6" t="s">
        <v>3394</v>
      </c>
      <c r="C3826" s="6">
        <v>25</v>
      </c>
      <c r="D3826" s="6">
        <v>60.98</v>
      </c>
      <c r="E3826" s="6">
        <v>5</v>
      </c>
    </row>
    <row r="3827" spans="1:5" x14ac:dyDescent="0.25">
      <c r="A3827" s="6">
        <v>100553255</v>
      </c>
      <c r="B3827" s="6" t="s">
        <v>3394</v>
      </c>
      <c r="C3827" s="6">
        <v>15</v>
      </c>
      <c r="D3827" s="6">
        <v>62.54</v>
      </c>
      <c r="E3827" s="6">
        <v>15</v>
      </c>
    </row>
    <row r="3828" spans="1:5" x14ac:dyDescent="0.25">
      <c r="A3828" s="6">
        <v>100553262</v>
      </c>
      <c r="B3828" s="6" t="s">
        <v>3395</v>
      </c>
      <c r="C3828" s="6">
        <v>15</v>
      </c>
      <c r="D3828" s="6">
        <v>62.54</v>
      </c>
      <c r="E3828" s="6">
        <v>15</v>
      </c>
    </row>
    <row r="3829" spans="1:5" x14ac:dyDescent="0.25">
      <c r="A3829" s="6">
        <v>11100</v>
      </c>
      <c r="B3829" s="6" t="s">
        <v>3396</v>
      </c>
      <c r="C3829" s="6">
        <v>25</v>
      </c>
      <c r="D3829" s="6">
        <v>60.98</v>
      </c>
      <c r="E3829" s="6">
        <v>5</v>
      </c>
    </row>
    <row r="3830" spans="1:5" x14ac:dyDescent="0.25">
      <c r="A3830" s="6">
        <v>11101</v>
      </c>
      <c r="B3830" s="6" t="s">
        <v>3397</v>
      </c>
      <c r="C3830" s="6">
        <v>25</v>
      </c>
      <c r="D3830" s="6">
        <v>60.98</v>
      </c>
      <c r="E3830" s="6">
        <v>5</v>
      </c>
    </row>
    <row r="3831" spans="1:5" x14ac:dyDescent="0.25">
      <c r="A3831" s="6">
        <v>100553256</v>
      </c>
      <c r="B3831" s="6" t="s">
        <v>3397</v>
      </c>
      <c r="C3831" s="6">
        <v>15</v>
      </c>
      <c r="D3831" s="6">
        <v>62.54</v>
      </c>
      <c r="E3831" s="6">
        <v>15</v>
      </c>
    </row>
    <row r="3832" spans="1:5" x14ac:dyDescent="0.25">
      <c r="A3832" s="6">
        <v>31212</v>
      </c>
      <c r="B3832" s="6" t="s">
        <v>3398</v>
      </c>
      <c r="C3832" s="6">
        <v>15</v>
      </c>
      <c r="D3832" s="6">
        <v>60.98</v>
      </c>
      <c r="E3832" s="6">
        <v>5</v>
      </c>
    </row>
    <row r="3833" spans="1:5" x14ac:dyDescent="0.25">
      <c r="A3833" s="6">
        <v>7979</v>
      </c>
      <c r="B3833" s="6" t="s">
        <v>3399</v>
      </c>
      <c r="C3833" s="6">
        <v>27</v>
      </c>
      <c r="D3833" s="6">
        <v>15.3</v>
      </c>
      <c r="E3833" s="6">
        <v>9</v>
      </c>
    </row>
    <row r="3834" spans="1:5" x14ac:dyDescent="0.25">
      <c r="A3834" s="6">
        <v>5678</v>
      </c>
      <c r="B3834" s="6" t="s">
        <v>3400</v>
      </c>
      <c r="C3834" s="6">
        <v>27</v>
      </c>
      <c r="D3834" s="6">
        <v>22.63</v>
      </c>
      <c r="E3834" s="6">
        <v>9</v>
      </c>
    </row>
    <row r="3835" spans="1:5" x14ac:dyDescent="0.25">
      <c r="A3835" s="6">
        <v>28487</v>
      </c>
      <c r="B3835" s="6" t="s">
        <v>3401</v>
      </c>
      <c r="C3835" s="6">
        <v>27</v>
      </c>
      <c r="D3835" s="6">
        <v>37.33</v>
      </c>
      <c r="E3835" s="6">
        <v>9</v>
      </c>
    </row>
    <row r="3836" spans="1:5" x14ac:dyDescent="0.25">
      <c r="B3836" s="6" t="s">
        <v>4510</v>
      </c>
    </row>
    <row r="3837" spans="1:5" x14ac:dyDescent="0.25">
      <c r="A3837" s="6">
        <v>100546596</v>
      </c>
      <c r="B3837" s="6" t="s">
        <v>3402</v>
      </c>
      <c r="C3837" s="6">
        <v>12</v>
      </c>
      <c r="D3837" s="6">
        <v>23.88</v>
      </c>
      <c r="E3837" s="6">
        <v>12</v>
      </c>
    </row>
    <row r="3838" spans="1:5" x14ac:dyDescent="0.25">
      <c r="A3838" s="6">
        <v>100546609</v>
      </c>
      <c r="B3838" s="6" t="s">
        <v>3403</v>
      </c>
      <c r="C3838" s="6">
        <v>6</v>
      </c>
      <c r="D3838" s="6">
        <v>34.29</v>
      </c>
      <c r="E3838" s="6">
        <v>6</v>
      </c>
    </row>
    <row r="3839" spans="1:5" x14ac:dyDescent="0.25">
      <c r="B3839" s="6" t="s">
        <v>4511</v>
      </c>
    </row>
    <row r="3840" spans="1:5" x14ac:dyDescent="0.25">
      <c r="A3840" s="6">
        <v>100525710</v>
      </c>
      <c r="B3840" s="6" t="s">
        <v>3404</v>
      </c>
      <c r="C3840" s="6">
        <v>18</v>
      </c>
      <c r="D3840" s="6">
        <v>12.04</v>
      </c>
      <c r="E3840" s="6">
        <v>9</v>
      </c>
    </row>
    <row r="3841" spans="1:5" x14ac:dyDescent="0.25">
      <c r="A3841" s="6">
        <v>100508611</v>
      </c>
      <c r="B3841" s="6" t="s">
        <v>3405</v>
      </c>
      <c r="C3841" s="6">
        <v>18</v>
      </c>
      <c r="D3841" s="6">
        <v>12.64</v>
      </c>
      <c r="E3841" s="6">
        <v>9</v>
      </c>
    </row>
    <row r="3842" spans="1:5" x14ac:dyDescent="0.25">
      <c r="A3842" s="6">
        <v>21176</v>
      </c>
      <c r="B3842" s="6" t="s">
        <v>3406</v>
      </c>
      <c r="C3842" s="6">
        <v>27</v>
      </c>
      <c r="D3842" s="6">
        <v>19.3</v>
      </c>
      <c r="E3842" s="6">
        <v>9</v>
      </c>
    </row>
    <row r="3843" spans="1:5" x14ac:dyDescent="0.25">
      <c r="A3843" s="6">
        <v>3773</v>
      </c>
      <c r="B3843" s="6" t="s">
        <v>3407</v>
      </c>
      <c r="C3843" s="6">
        <v>27</v>
      </c>
      <c r="D3843" s="6">
        <v>19.3</v>
      </c>
      <c r="E3843" s="6">
        <v>9</v>
      </c>
    </row>
    <row r="3844" spans="1:5" x14ac:dyDescent="0.25">
      <c r="A3844" s="6">
        <v>3777</v>
      </c>
      <c r="B3844" s="6" t="s">
        <v>3408</v>
      </c>
      <c r="C3844" s="6">
        <v>27</v>
      </c>
      <c r="D3844" s="6">
        <v>19.3</v>
      </c>
      <c r="E3844" s="6">
        <v>9</v>
      </c>
    </row>
    <row r="3845" spans="1:5" x14ac:dyDescent="0.25">
      <c r="A3845" s="6">
        <v>17344</v>
      </c>
      <c r="B3845" s="6" t="s">
        <v>3409</v>
      </c>
      <c r="C3845" s="6">
        <v>27</v>
      </c>
      <c r="D3845" s="6">
        <v>20.3</v>
      </c>
      <c r="E3845" s="6">
        <v>9</v>
      </c>
    </row>
    <row r="3846" spans="1:5" x14ac:dyDescent="0.25">
      <c r="A3846" s="6">
        <v>14569</v>
      </c>
      <c r="B3846" s="6" t="s">
        <v>3410</v>
      </c>
      <c r="C3846" s="6">
        <v>27</v>
      </c>
      <c r="D3846" s="6">
        <v>19.3</v>
      </c>
      <c r="E3846" s="6">
        <v>9</v>
      </c>
    </row>
    <row r="3847" spans="1:5" x14ac:dyDescent="0.25">
      <c r="A3847" s="6">
        <v>23765</v>
      </c>
      <c r="B3847" s="6" t="s">
        <v>3411</v>
      </c>
      <c r="C3847" s="6">
        <v>12</v>
      </c>
      <c r="D3847" s="6">
        <v>39.64</v>
      </c>
      <c r="E3847" s="6">
        <v>6</v>
      </c>
    </row>
    <row r="3848" spans="1:5" x14ac:dyDescent="0.25">
      <c r="A3848" s="6">
        <v>3788</v>
      </c>
      <c r="B3848" s="6" t="s">
        <v>3412</v>
      </c>
      <c r="C3848" s="6">
        <v>27</v>
      </c>
      <c r="D3848" s="6">
        <v>24.09</v>
      </c>
      <c r="E3848" s="6">
        <v>9</v>
      </c>
    </row>
    <row r="3849" spans="1:5" x14ac:dyDescent="0.25">
      <c r="A3849" s="6">
        <v>17367</v>
      </c>
      <c r="B3849" s="6" t="s">
        <v>3413</v>
      </c>
      <c r="C3849" s="6">
        <v>27</v>
      </c>
      <c r="D3849" s="6">
        <v>23.12</v>
      </c>
      <c r="E3849" s="6">
        <v>9</v>
      </c>
    </row>
    <row r="3850" spans="1:5" x14ac:dyDescent="0.25">
      <c r="A3850" s="6">
        <v>3780</v>
      </c>
      <c r="B3850" s="6" t="s">
        <v>3414</v>
      </c>
      <c r="C3850" s="6">
        <v>27</v>
      </c>
      <c r="D3850" s="6">
        <v>24.28</v>
      </c>
      <c r="E3850" s="6">
        <v>9</v>
      </c>
    </row>
    <row r="3851" spans="1:5" x14ac:dyDescent="0.25">
      <c r="B3851" s="6" t="s">
        <v>3415</v>
      </c>
    </row>
    <row r="3852" spans="1:5" x14ac:dyDescent="0.25">
      <c r="A3852" s="6">
        <v>100569288</v>
      </c>
      <c r="B3852" s="6" t="s">
        <v>3416</v>
      </c>
      <c r="C3852" s="6">
        <v>12</v>
      </c>
      <c r="D3852" s="6">
        <v>117.33</v>
      </c>
      <c r="E3852" s="6">
        <v>3</v>
      </c>
    </row>
    <row r="3853" spans="1:5" x14ac:dyDescent="0.25">
      <c r="A3853" s="6">
        <v>100569270</v>
      </c>
      <c r="B3853" s="6" t="s">
        <v>3417</v>
      </c>
      <c r="C3853" s="6">
        <v>12</v>
      </c>
      <c r="D3853" s="6">
        <v>109.88</v>
      </c>
      <c r="E3853" s="6">
        <v>3</v>
      </c>
    </row>
    <row r="3854" spans="1:5" x14ac:dyDescent="0.25">
      <c r="B3854" s="6" t="s">
        <v>2718</v>
      </c>
    </row>
    <row r="3855" spans="1:5" x14ac:dyDescent="0.25">
      <c r="A3855" s="6">
        <v>100557885</v>
      </c>
      <c r="B3855" s="6" t="s">
        <v>3418</v>
      </c>
      <c r="C3855" s="6">
        <v>8</v>
      </c>
      <c r="D3855" s="6">
        <v>24.83</v>
      </c>
      <c r="E3855" s="6">
        <v>4</v>
      </c>
    </row>
    <row r="3856" spans="1:5" x14ac:dyDescent="0.25">
      <c r="A3856" s="6">
        <v>83664</v>
      </c>
      <c r="B3856" s="6" t="s">
        <v>3419</v>
      </c>
      <c r="C3856" s="6">
        <v>6</v>
      </c>
      <c r="D3856" s="6">
        <v>29.59</v>
      </c>
      <c r="E3856" s="6">
        <v>3</v>
      </c>
    </row>
    <row r="3857" spans="1:5" x14ac:dyDescent="0.25">
      <c r="B3857" s="6" t="s">
        <v>3420</v>
      </c>
    </row>
    <row r="3858" spans="1:5" x14ac:dyDescent="0.25">
      <c r="B3858" s="6" t="s">
        <v>4207</v>
      </c>
    </row>
    <row r="3859" spans="1:5" x14ac:dyDescent="0.25">
      <c r="A3859" s="6">
        <v>100546312</v>
      </c>
      <c r="B3859" s="6" t="s">
        <v>3421</v>
      </c>
      <c r="C3859" s="6">
        <v>5</v>
      </c>
      <c r="D3859" s="6">
        <v>81.97</v>
      </c>
      <c r="E3859" s="6">
        <v>5</v>
      </c>
    </row>
    <row r="3860" spans="1:5" x14ac:dyDescent="0.25">
      <c r="A3860" s="6">
        <v>100546313</v>
      </c>
      <c r="B3860" s="6" t="s">
        <v>3422</v>
      </c>
      <c r="C3860" s="6">
        <v>5</v>
      </c>
      <c r="D3860" s="6">
        <v>71.209999999999994</v>
      </c>
      <c r="E3860" s="6">
        <v>5</v>
      </c>
    </row>
    <row r="3861" spans="1:5" x14ac:dyDescent="0.25">
      <c r="A3861" s="6">
        <v>4655</v>
      </c>
      <c r="B3861" s="6" t="s">
        <v>3423</v>
      </c>
      <c r="C3861" s="6">
        <v>10</v>
      </c>
      <c r="D3861" s="6">
        <v>210.5</v>
      </c>
      <c r="E3861" s="6">
        <v>5</v>
      </c>
    </row>
    <row r="3862" spans="1:5" x14ac:dyDescent="0.25">
      <c r="B3862" s="6" t="s">
        <v>3424</v>
      </c>
    </row>
    <row r="3863" spans="1:5" x14ac:dyDescent="0.25">
      <c r="A3863" s="6">
        <v>67497</v>
      </c>
      <c r="B3863" s="6" t="s">
        <v>3425</v>
      </c>
      <c r="C3863" s="6">
        <v>12</v>
      </c>
      <c r="D3863" s="6">
        <v>68.53</v>
      </c>
      <c r="E3863" s="6">
        <v>3</v>
      </c>
    </row>
    <row r="3864" spans="1:5" x14ac:dyDescent="0.25">
      <c r="A3864" s="6">
        <v>69107</v>
      </c>
      <c r="B3864" s="6" t="s">
        <v>3426</v>
      </c>
      <c r="C3864" s="6">
        <v>5</v>
      </c>
      <c r="D3864" s="6">
        <v>49.2</v>
      </c>
      <c r="E3864" s="6">
        <v>5</v>
      </c>
    </row>
    <row r="3865" spans="1:5" x14ac:dyDescent="0.25">
      <c r="B3865" s="6" t="s">
        <v>3427</v>
      </c>
    </row>
    <row r="3866" spans="1:5" x14ac:dyDescent="0.25">
      <c r="B3866" s="6" t="s">
        <v>3176</v>
      </c>
    </row>
    <row r="3867" spans="1:5" x14ac:dyDescent="0.25">
      <c r="A3867" s="6">
        <v>2636</v>
      </c>
      <c r="B3867" s="6" t="s">
        <v>3428</v>
      </c>
      <c r="C3867" s="6">
        <v>10</v>
      </c>
      <c r="D3867" s="6">
        <v>50.29</v>
      </c>
      <c r="E3867" s="6">
        <v>5</v>
      </c>
    </row>
    <row r="3868" spans="1:5" x14ac:dyDescent="0.25">
      <c r="A3868" s="6">
        <v>17495</v>
      </c>
      <c r="B3868" s="6" t="s">
        <v>3429</v>
      </c>
      <c r="C3868" s="6">
        <v>25</v>
      </c>
      <c r="D3868" s="6">
        <v>47.44</v>
      </c>
      <c r="E3868" s="6">
        <v>5</v>
      </c>
    </row>
    <row r="3869" spans="1:5" x14ac:dyDescent="0.25">
      <c r="A3869" s="6">
        <v>100548200</v>
      </c>
      <c r="B3869" s="6" t="s">
        <v>3430</v>
      </c>
      <c r="C3869" s="6">
        <v>12</v>
      </c>
      <c r="D3869" s="6">
        <v>47.13</v>
      </c>
      <c r="E3869" s="6">
        <v>3</v>
      </c>
    </row>
    <row r="3870" spans="1:5" x14ac:dyDescent="0.25">
      <c r="A3870" s="6">
        <v>100548198</v>
      </c>
      <c r="B3870" s="6" t="s">
        <v>3431</v>
      </c>
      <c r="C3870" s="6">
        <v>20</v>
      </c>
      <c r="D3870" s="6">
        <v>37.44</v>
      </c>
      <c r="E3870" s="6">
        <v>5</v>
      </c>
    </row>
    <row r="3871" spans="1:5" x14ac:dyDescent="0.25">
      <c r="A3871" s="6">
        <v>100548199</v>
      </c>
      <c r="B3871" s="6" t="s">
        <v>3432</v>
      </c>
      <c r="C3871" s="6">
        <v>12</v>
      </c>
      <c r="D3871" s="6">
        <v>34.630000000000003</v>
      </c>
      <c r="E3871" s="6">
        <v>3</v>
      </c>
    </row>
    <row r="3872" spans="1:5" x14ac:dyDescent="0.25">
      <c r="B3872" s="6" t="s">
        <v>3433</v>
      </c>
    </row>
    <row r="3873" spans="1:5" x14ac:dyDescent="0.25">
      <c r="B3873" s="6" t="s">
        <v>4512</v>
      </c>
    </row>
    <row r="3874" spans="1:5" x14ac:dyDescent="0.25">
      <c r="A3874" s="6">
        <v>35582</v>
      </c>
      <c r="B3874" s="6" t="s">
        <v>3434</v>
      </c>
      <c r="C3874" s="6">
        <v>3</v>
      </c>
      <c r="D3874" s="6">
        <v>561.6</v>
      </c>
      <c r="E3874" s="6">
        <v>3</v>
      </c>
    </row>
    <row r="3875" spans="1:5" x14ac:dyDescent="0.25">
      <c r="A3875" s="6">
        <v>19254</v>
      </c>
      <c r="B3875" s="6" t="s">
        <v>3435</v>
      </c>
      <c r="C3875" s="6">
        <v>3</v>
      </c>
      <c r="D3875" s="6">
        <v>709.92</v>
      </c>
      <c r="E3875" s="6">
        <v>1</v>
      </c>
    </row>
    <row r="3876" spans="1:5" x14ac:dyDescent="0.25">
      <c r="A3876" s="6">
        <v>35590</v>
      </c>
      <c r="B3876" s="6" t="s">
        <v>3436</v>
      </c>
      <c r="C3876" s="6">
        <v>3</v>
      </c>
      <c r="D3876" s="6">
        <v>135</v>
      </c>
      <c r="E3876" s="6">
        <v>3</v>
      </c>
    </row>
    <row r="3877" spans="1:5" x14ac:dyDescent="0.25">
      <c r="B3877" s="6" t="s">
        <v>3437</v>
      </c>
    </row>
    <row r="3878" spans="1:5" x14ac:dyDescent="0.25">
      <c r="B3878" s="6" t="s">
        <v>4513</v>
      </c>
    </row>
    <row r="3879" spans="1:5" x14ac:dyDescent="0.25">
      <c r="A3879" s="6">
        <v>13392</v>
      </c>
      <c r="B3879" s="6" t="s">
        <v>3438</v>
      </c>
      <c r="C3879" s="6">
        <v>60</v>
      </c>
      <c r="D3879" s="6">
        <v>6.8</v>
      </c>
      <c r="E3879" s="6">
        <v>10</v>
      </c>
    </row>
    <row r="3880" spans="1:5" x14ac:dyDescent="0.25">
      <c r="A3880" s="6">
        <v>13405</v>
      </c>
      <c r="B3880" s="6" t="s">
        <v>3439</v>
      </c>
      <c r="C3880" s="6">
        <v>30</v>
      </c>
      <c r="D3880" s="6">
        <v>18.899999999999999</v>
      </c>
      <c r="E3880" s="6">
        <v>10</v>
      </c>
    </row>
    <row r="3881" spans="1:5" x14ac:dyDescent="0.25">
      <c r="B3881" s="6" t="s">
        <v>4514</v>
      </c>
    </row>
    <row r="3882" spans="1:5" x14ac:dyDescent="0.25">
      <c r="A3882" s="6">
        <v>183</v>
      </c>
      <c r="B3882" s="6" t="s">
        <v>3440</v>
      </c>
      <c r="C3882" s="6">
        <v>35</v>
      </c>
      <c r="D3882" s="6">
        <v>23.5</v>
      </c>
      <c r="E3882" s="6">
        <v>5</v>
      </c>
    </row>
    <row r="3883" spans="1:5" x14ac:dyDescent="0.25">
      <c r="A3883" s="6">
        <v>100492807</v>
      </c>
      <c r="B3883" s="6" t="s">
        <v>3441</v>
      </c>
      <c r="C3883" s="6">
        <v>30</v>
      </c>
      <c r="D3883" s="6">
        <v>38.14</v>
      </c>
      <c r="E3883" s="6">
        <v>5</v>
      </c>
    </row>
    <row r="3884" spans="1:5" x14ac:dyDescent="0.25">
      <c r="B3884" s="6" t="s">
        <v>3176</v>
      </c>
    </row>
    <row r="3885" spans="1:5" x14ac:dyDescent="0.25">
      <c r="A3885" s="6">
        <v>2625</v>
      </c>
      <c r="B3885" s="6" t="s">
        <v>3442</v>
      </c>
      <c r="C3885" s="6">
        <v>10</v>
      </c>
      <c r="D3885" s="6">
        <v>109.51</v>
      </c>
      <c r="E3885" s="6">
        <v>5</v>
      </c>
    </row>
    <row r="3886" spans="1:5" x14ac:dyDescent="0.25">
      <c r="A3886" s="6">
        <v>22075</v>
      </c>
      <c r="B3886" s="6" t="s">
        <v>3443</v>
      </c>
      <c r="C3886" s="6">
        <v>15</v>
      </c>
      <c r="D3886" s="6">
        <v>58.43</v>
      </c>
      <c r="E3886" s="6">
        <v>5</v>
      </c>
    </row>
    <row r="3887" spans="1:5" x14ac:dyDescent="0.25">
      <c r="A3887" s="6">
        <v>2629</v>
      </c>
      <c r="B3887" s="6" t="s">
        <v>3444</v>
      </c>
      <c r="C3887" s="6">
        <v>10</v>
      </c>
      <c r="D3887" s="6">
        <v>175.78</v>
      </c>
      <c r="E3887" s="6">
        <v>5</v>
      </c>
    </row>
    <row r="3888" spans="1:5" x14ac:dyDescent="0.25">
      <c r="A3888" s="6">
        <v>100548202</v>
      </c>
      <c r="B3888" s="6" t="s">
        <v>3445</v>
      </c>
      <c r="C3888" s="6">
        <v>12</v>
      </c>
      <c r="D3888" s="6">
        <v>110.57</v>
      </c>
      <c r="E3888" s="6">
        <v>3</v>
      </c>
    </row>
    <row r="3889" spans="1:5" x14ac:dyDescent="0.25">
      <c r="A3889" s="6">
        <v>100548203</v>
      </c>
      <c r="B3889" s="6" t="s">
        <v>3446</v>
      </c>
      <c r="C3889" s="6">
        <v>12</v>
      </c>
      <c r="D3889" s="6">
        <v>36.44</v>
      </c>
      <c r="E3889" s="6">
        <v>6</v>
      </c>
    </row>
    <row r="3890" spans="1:5" x14ac:dyDescent="0.25">
      <c r="B3890" s="6" t="s">
        <v>3447</v>
      </c>
    </row>
    <row r="3891" spans="1:5" x14ac:dyDescent="0.25">
      <c r="B3891" s="6" t="s">
        <v>4470</v>
      </c>
    </row>
    <row r="3892" spans="1:5" x14ac:dyDescent="0.25">
      <c r="A3892" s="6">
        <v>24357</v>
      </c>
      <c r="B3892" s="6" t="s">
        <v>3448</v>
      </c>
      <c r="C3892" s="6">
        <v>10</v>
      </c>
      <c r="D3892" s="6">
        <v>28.66</v>
      </c>
      <c r="E3892" s="6">
        <v>5</v>
      </c>
    </row>
    <row r="3893" spans="1:5" x14ac:dyDescent="0.25">
      <c r="A3893" s="6">
        <v>24360</v>
      </c>
      <c r="B3893" s="6" t="s">
        <v>3449</v>
      </c>
      <c r="C3893" s="6">
        <v>10</v>
      </c>
      <c r="D3893" s="6">
        <v>28.66</v>
      </c>
      <c r="E3893" s="6">
        <v>5</v>
      </c>
    </row>
    <row r="3894" spans="1:5" x14ac:dyDescent="0.25">
      <c r="A3894" s="6">
        <v>100548434</v>
      </c>
      <c r="B3894" s="6" t="s">
        <v>3450</v>
      </c>
      <c r="C3894" s="6">
        <v>6</v>
      </c>
      <c r="D3894" s="6">
        <v>54.72</v>
      </c>
      <c r="E3894" s="6">
        <v>6</v>
      </c>
    </row>
    <row r="3895" spans="1:5" x14ac:dyDescent="0.25">
      <c r="A3895" s="6">
        <v>100548435</v>
      </c>
      <c r="B3895" s="6" t="s">
        <v>3451</v>
      </c>
      <c r="C3895" s="6">
        <v>6</v>
      </c>
      <c r="D3895" s="6">
        <v>54.72</v>
      </c>
      <c r="E3895" s="6">
        <v>6</v>
      </c>
    </row>
    <row r="3896" spans="1:5" x14ac:dyDescent="0.25">
      <c r="A3896" s="6">
        <v>100541322</v>
      </c>
      <c r="B3896" s="6" t="s">
        <v>3452</v>
      </c>
      <c r="C3896" s="6">
        <v>24</v>
      </c>
      <c r="D3896" s="6">
        <v>26.48</v>
      </c>
      <c r="E3896" s="6">
        <v>24</v>
      </c>
    </row>
    <row r="3897" spans="1:5" x14ac:dyDescent="0.25">
      <c r="A3897" s="6">
        <v>23225</v>
      </c>
      <c r="B3897" s="6" t="s">
        <v>3453</v>
      </c>
      <c r="C3897" s="6">
        <v>16</v>
      </c>
      <c r="D3897" s="6">
        <v>74.459999999999994</v>
      </c>
      <c r="E3897" s="6">
        <v>2</v>
      </c>
    </row>
    <row r="3898" spans="1:5" x14ac:dyDescent="0.25">
      <c r="A3898" s="6">
        <v>100543419</v>
      </c>
      <c r="B3898" s="6" t="s">
        <v>3454</v>
      </c>
      <c r="C3898" s="6">
        <v>8</v>
      </c>
      <c r="D3898" s="6">
        <v>42.53</v>
      </c>
      <c r="E3898" s="6">
        <v>8</v>
      </c>
    </row>
    <row r="3899" spans="1:5" x14ac:dyDescent="0.25">
      <c r="A3899" s="6">
        <v>100549201</v>
      </c>
      <c r="B3899" s="6" t="s">
        <v>3455</v>
      </c>
      <c r="C3899" s="6">
        <v>28</v>
      </c>
      <c r="D3899" s="6">
        <v>22.98</v>
      </c>
      <c r="E3899" s="6">
        <v>28</v>
      </c>
    </row>
    <row r="3900" spans="1:5" x14ac:dyDescent="0.25">
      <c r="A3900" s="6">
        <v>100549195</v>
      </c>
      <c r="B3900" s="6" t="s">
        <v>3456</v>
      </c>
      <c r="C3900" s="6">
        <v>28</v>
      </c>
      <c r="D3900" s="6">
        <v>22.98</v>
      </c>
      <c r="E3900" s="6">
        <v>28</v>
      </c>
    </row>
    <row r="3901" spans="1:5" x14ac:dyDescent="0.25">
      <c r="A3901" s="6">
        <v>41295</v>
      </c>
      <c r="B3901" s="6" t="s">
        <v>3457</v>
      </c>
      <c r="C3901" s="6">
        <v>24</v>
      </c>
      <c r="D3901" s="6">
        <v>22.98</v>
      </c>
      <c r="E3901" s="6">
        <v>24</v>
      </c>
    </row>
    <row r="3902" spans="1:5" x14ac:dyDescent="0.25">
      <c r="A3902" s="6">
        <v>100549370</v>
      </c>
      <c r="B3902" s="6" t="s">
        <v>3458</v>
      </c>
      <c r="C3902" s="6">
        <v>28</v>
      </c>
      <c r="D3902" s="6">
        <v>22.98</v>
      </c>
      <c r="E3902" s="6">
        <v>28</v>
      </c>
    </row>
    <row r="3903" spans="1:5" x14ac:dyDescent="0.25">
      <c r="A3903" s="6">
        <v>100549202</v>
      </c>
      <c r="B3903" s="6" t="s">
        <v>3459</v>
      </c>
      <c r="C3903" s="6">
        <v>28</v>
      </c>
      <c r="D3903" s="6">
        <v>22.98</v>
      </c>
      <c r="E3903" s="6">
        <v>28</v>
      </c>
    </row>
    <row r="3904" spans="1:5" x14ac:dyDescent="0.25">
      <c r="A3904" s="6">
        <v>100549198</v>
      </c>
      <c r="B3904" s="6" t="s">
        <v>3460</v>
      </c>
      <c r="C3904" s="6">
        <v>28</v>
      </c>
      <c r="D3904" s="6">
        <v>22.98</v>
      </c>
      <c r="E3904" s="6">
        <v>28</v>
      </c>
    </row>
    <row r="3905" spans="1:5" x14ac:dyDescent="0.25">
      <c r="A3905" s="6">
        <v>2798</v>
      </c>
      <c r="B3905" s="6" t="s">
        <v>3461</v>
      </c>
      <c r="C3905" s="6">
        <v>24</v>
      </c>
      <c r="D3905" s="6">
        <v>22.98</v>
      </c>
      <c r="E3905" s="6">
        <v>24</v>
      </c>
    </row>
    <row r="3906" spans="1:5" x14ac:dyDescent="0.25">
      <c r="A3906" s="6">
        <v>100549204</v>
      </c>
      <c r="B3906" s="6" t="s">
        <v>3462</v>
      </c>
      <c r="C3906" s="6">
        <v>28</v>
      </c>
      <c r="D3906" s="6">
        <v>22.98</v>
      </c>
      <c r="E3906" s="6">
        <v>28</v>
      </c>
    </row>
    <row r="3907" spans="1:5" x14ac:dyDescent="0.25">
      <c r="A3907" s="6">
        <v>100549205</v>
      </c>
      <c r="B3907" s="6" t="s">
        <v>3463</v>
      </c>
      <c r="C3907" s="6">
        <v>28</v>
      </c>
      <c r="D3907" s="6">
        <v>22.98</v>
      </c>
      <c r="E3907" s="6">
        <v>28</v>
      </c>
    </row>
    <row r="3908" spans="1:5" x14ac:dyDescent="0.25">
      <c r="A3908" s="6">
        <v>100549197</v>
      </c>
      <c r="B3908" s="6" t="s">
        <v>3464</v>
      </c>
      <c r="C3908" s="6">
        <v>28</v>
      </c>
      <c r="D3908" s="6">
        <v>22.98</v>
      </c>
      <c r="E3908" s="6">
        <v>28</v>
      </c>
    </row>
    <row r="3909" spans="1:5" x14ac:dyDescent="0.25">
      <c r="A3909" s="6">
        <v>100549223</v>
      </c>
      <c r="B3909" s="6" t="s">
        <v>3465</v>
      </c>
      <c r="C3909" s="6">
        <v>24</v>
      </c>
      <c r="D3909" s="6">
        <v>26.21</v>
      </c>
      <c r="E3909" s="6">
        <v>24</v>
      </c>
    </row>
    <row r="3910" spans="1:5" x14ac:dyDescent="0.25">
      <c r="A3910" s="6">
        <v>100549222</v>
      </c>
      <c r="B3910" s="6" t="s">
        <v>3466</v>
      </c>
      <c r="C3910" s="6">
        <v>24</v>
      </c>
      <c r="D3910" s="6">
        <v>26.21</v>
      </c>
      <c r="E3910" s="6">
        <v>24</v>
      </c>
    </row>
    <row r="3911" spans="1:5" x14ac:dyDescent="0.25">
      <c r="A3911" s="6">
        <v>100545497</v>
      </c>
      <c r="B3911" s="6" t="s">
        <v>3467</v>
      </c>
      <c r="C3911" s="6">
        <v>24</v>
      </c>
      <c r="D3911" s="6">
        <v>22.98</v>
      </c>
      <c r="E3911" s="6">
        <v>24</v>
      </c>
    </row>
    <row r="3912" spans="1:5" x14ac:dyDescent="0.25">
      <c r="A3912" s="6">
        <v>100550685</v>
      </c>
      <c r="B3912" s="6" t="s">
        <v>3468</v>
      </c>
      <c r="C3912" s="6">
        <v>24</v>
      </c>
      <c r="D3912" s="6">
        <v>27.35</v>
      </c>
      <c r="E3912" s="6">
        <v>24</v>
      </c>
    </row>
    <row r="3913" spans="1:5" x14ac:dyDescent="0.25">
      <c r="A3913" s="6">
        <v>28156</v>
      </c>
      <c r="B3913" s="6" t="s">
        <v>3469</v>
      </c>
      <c r="C3913" s="6">
        <v>11</v>
      </c>
      <c r="D3913" s="6">
        <v>94.01</v>
      </c>
      <c r="E3913" s="6">
        <v>1</v>
      </c>
    </row>
    <row r="3914" spans="1:5" x14ac:dyDescent="0.25">
      <c r="A3914" s="6">
        <v>28157</v>
      </c>
      <c r="B3914" s="6" t="s">
        <v>3470</v>
      </c>
      <c r="C3914" s="6">
        <v>11</v>
      </c>
      <c r="D3914" s="6">
        <v>94.01</v>
      </c>
      <c r="E3914" s="6">
        <v>1</v>
      </c>
    </row>
    <row r="3915" spans="1:5" x14ac:dyDescent="0.25">
      <c r="A3915" s="6">
        <v>100555396</v>
      </c>
      <c r="B3915" s="6" t="s">
        <v>3471</v>
      </c>
      <c r="C3915" s="6">
        <v>28</v>
      </c>
      <c r="D3915" s="6">
        <v>15.4</v>
      </c>
      <c r="E3915" s="6">
        <v>28</v>
      </c>
    </row>
    <row r="3916" spans="1:5" x14ac:dyDescent="0.25">
      <c r="A3916" s="6">
        <v>100555441</v>
      </c>
      <c r="B3916" s="6" t="s">
        <v>3472</v>
      </c>
      <c r="C3916" s="6">
        <v>28</v>
      </c>
      <c r="D3916" s="6">
        <v>15.4</v>
      </c>
      <c r="E3916" s="6">
        <v>28</v>
      </c>
    </row>
    <row r="3917" spans="1:5" x14ac:dyDescent="0.25">
      <c r="A3917" s="6">
        <v>100555425</v>
      </c>
      <c r="B3917" s="6" t="s">
        <v>3473</v>
      </c>
      <c r="C3917" s="6">
        <v>28</v>
      </c>
      <c r="D3917" s="6">
        <v>15.4</v>
      </c>
      <c r="E3917" s="6">
        <v>28</v>
      </c>
    </row>
    <row r="3918" spans="1:5" x14ac:dyDescent="0.25">
      <c r="A3918" s="6">
        <v>100555468</v>
      </c>
      <c r="B3918" s="6" t="s">
        <v>3474</v>
      </c>
      <c r="C3918" s="6">
        <v>28</v>
      </c>
      <c r="D3918" s="6">
        <v>15.4</v>
      </c>
      <c r="E3918" s="6">
        <v>28</v>
      </c>
    </row>
    <row r="3919" spans="1:5" x14ac:dyDescent="0.25">
      <c r="A3919" s="6">
        <v>100555409</v>
      </c>
      <c r="B3919" s="6" t="s">
        <v>3475</v>
      </c>
      <c r="C3919" s="6">
        <v>28</v>
      </c>
      <c r="D3919" s="6">
        <v>15.4</v>
      </c>
      <c r="E3919" s="6">
        <v>28</v>
      </c>
    </row>
    <row r="3920" spans="1:5" x14ac:dyDescent="0.25">
      <c r="A3920" s="6">
        <v>100555450</v>
      </c>
      <c r="B3920" s="6" t="s">
        <v>3476</v>
      </c>
      <c r="C3920" s="6">
        <v>28</v>
      </c>
      <c r="D3920" s="6">
        <v>15.4</v>
      </c>
      <c r="E3920" s="6">
        <v>28</v>
      </c>
    </row>
    <row r="3921" spans="1:5" x14ac:dyDescent="0.25">
      <c r="A3921" s="6">
        <v>100555417</v>
      </c>
      <c r="B3921" s="6" t="s">
        <v>3477</v>
      </c>
      <c r="C3921" s="6">
        <v>28</v>
      </c>
      <c r="D3921" s="6">
        <v>15.4</v>
      </c>
      <c r="E3921" s="6">
        <v>28</v>
      </c>
    </row>
    <row r="3922" spans="1:5" x14ac:dyDescent="0.25">
      <c r="A3922" s="6">
        <v>100473497</v>
      </c>
      <c r="B3922" s="6" t="s">
        <v>3478</v>
      </c>
      <c r="C3922" s="6">
        <v>18</v>
      </c>
      <c r="D3922" s="6">
        <v>61</v>
      </c>
      <c r="E3922" s="6">
        <v>3</v>
      </c>
    </row>
    <row r="3923" spans="1:5" x14ac:dyDescent="0.25">
      <c r="A3923" s="6">
        <v>100473462</v>
      </c>
      <c r="B3923" s="6" t="s">
        <v>3479</v>
      </c>
      <c r="C3923" s="6">
        <v>18</v>
      </c>
      <c r="D3923" s="6">
        <v>61</v>
      </c>
      <c r="E3923" s="6">
        <v>3</v>
      </c>
    </row>
    <row r="3924" spans="1:5" x14ac:dyDescent="0.25">
      <c r="A3924" s="6">
        <v>100473489</v>
      </c>
      <c r="B3924" s="6" t="s">
        <v>3480</v>
      </c>
      <c r="C3924" s="6">
        <v>18</v>
      </c>
      <c r="D3924" s="6">
        <v>61</v>
      </c>
      <c r="E3924" s="6">
        <v>3</v>
      </c>
    </row>
    <row r="3925" spans="1:5" x14ac:dyDescent="0.25">
      <c r="A3925" s="6">
        <v>100483011</v>
      </c>
      <c r="B3925" s="6" t="s">
        <v>3481</v>
      </c>
      <c r="C3925" s="6">
        <v>10</v>
      </c>
      <c r="D3925" s="6">
        <v>137.08000000000001</v>
      </c>
      <c r="E3925" s="6">
        <v>2</v>
      </c>
    </row>
    <row r="3926" spans="1:5" x14ac:dyDescent="0.25">
      <c r="A3926" s="6">
        <v>100473500</v>
      </c>
      <c r="B3926" s="6" t="s">
        <v>3482</v>
      </c>
      <c r="C3926" s="6">
        <v>10</v>
      </c>
      <c r="D3926" s="6">
        <v>137.08000000000001</v>
      </c>
      <c r="E3926" s="6">
        <v>2</v>
      </c>
    </row>
    <row r="3927" spans="1:5" x14ac:dyDescent="0.25">
      <c r="A3927" s="6">
        <v>100548249</v>
      </c>
      <c r="B3927" s="6" t="s">
        <v>3483</v>
      </c>
      <c r="C3927" s="6">
        <v>28</v>
      </c>
      <c r="D3927" s="6">
        <v>14.16</v>
      </c>
      <c r="E3927" s="6">
        <v>28</v>
      </c>
    </row>
    <row r="3928" spans="1:5" x14ac:dyDescent="0.25">
      <c r="A3928" s="6">
        <v>100421283</v>
      </c>
      <c r="B3928" s="6" t="s">
        <v>3484</v>
      </c>
      <c r="C3928" s="6">
        <v>24</v>
      </c>
      <c r="D3928" s="6">
        <v>19.27</v>
      </c>
      <c r="E3928" s="6">
        <v>24</v>
      </c>
    </row>
    <row r="3929" spans="1:5" x14ac:dyDescent="0.25">
      <c r="A3929" s="6">
        <v>100410998</v>
      </c>
      <c r="B3929" s="6" t="s">
        <v>3485</v>
      </c>
      <c r="C3929" s="6">
        <v>18</v>
      </c>
      <c r="D3929" s="6">
        <v>77.78</v>
      </c>
      <c r="E3929" s="6">
        <v>6</v>
      </c>
    </row>
    <row r="3930" spans="1:5" x14ac:dyDescent="0.25">
      <c r="A3930" s="6">
        <v>100483046</v>
      </c>
      <c r="B3930" s="6" t="s">
        <v>3486</v>
      </c>
      <c r="C3930" s="6">
        <v>10</v>
      </c>
      <c r="D3930" s="6">
        <v>113.67</v>
      </c>
      <c r="E3930" s="6">
        <v>5</v>
      </c>
    </row>
    <row r="3931" spans="1:5" x14ac:dyDescent="0.25">
      <c r="A3931" s="6">
        <v>100483038</v>
      </c>
      <c r="B3931" s="6" t="s">
        <v>3487</v>
      </c>
      <c r="C3931" s="6">
        <v>18</v>
      </c>
      <c r="D3931" s="6">
        <v>47.92</v>
      </c>
      <c r="E3931" s="6">
        <v>9</v>
      </c>
    </row>
    <row r="3932" spans="1:5" x14ac:dyDescent="0.25">
      <c r="A3932" s="6">
        <v>47422</v>
      </c>
      <c r="B3932" s="6" t="s">
        <v>3488</v>
      </c>
      <c r="C3932" s="6">
        <v>24</v>
      </c>
      <c r="D3932" s="6">
        <v>19.27</v>
      </c>
      <c r="E3932" s="6">
        <v>24</v>
      </c>
    </row>
    <row r="3933" spans="1:5" x14ac:dyDescent="0.25">
      <c r="A3933" s="6">
        <v>26422</v>
      </c>
      <c r="B3933" s="6" t="s">
        <v>3489</v>
      </c>
      <c r="C3933" s="6">
        <v>24</v>
      </c>
      <c r="D3933" s="6">
        <v>19.27</v>
      </c>
      <c r="E3933" s="6">
        <v>24</v>
      </c>
    </row>
    <row r="3934" spans="1:5" x14ac:dyDescent="0.25">
      <c r="A3934" s="6">
        <v>100483020</v>
      </c>
      <c r="B3934" s="6" t="s">
        <v>3490</v>
      </c>
      <c r="C3934" s="6">
        <v>24</v>
      </c>
      <c r="D3934" s="6">
        <v>18.190000000000001</v>
      </c>
      <c r="E3934" s="6">
        <v>24</v>
      </c>
    </row>
    <row r="3935" spans="1:5" x14ac:dyDescent="0.25">
      <c r="A3935" s="6">
        <v>27449</v>
      </c>
      <c r="B3935" s="6" t="s">
        <v>3491</v>
      </c>
      <c r="C3935" s="6">
        <v>14</v>
      </c>
      <c r="D3935" s="6">
        <v>115.22</v>
      </c>
      <c r="E3935" s="6">
        <v>2</v>
      </c>
    </row>
    <row r="3936" spans="1:5" x14ac:dyDescent="0.25">
      <c r="A3936" s="6">
        <v>100421291</v>
      </c>
      <c r="B3936" s="6" t="s">
        <v>3492</v>
      </c>
      <c r="C3936" s="6">
        <v>24</v>
      </c>
      <c r="D3936" s="6">
        <v>15.2</v>
      </c>
      <c r="E3936" s="6">
        <v>24</v>
      </c>
    </row>
    <row r="3937" spans="1:5" x14ac:dyDescent="0.25">
      <c r="A3937" s="6">
        <v>100421312</v>
      </c>
      <c r="B3937" s="6" t="s">
        <v>3493</v>
      </c>
      <c r="C3937" s="6">
        <v>24</v>
      </c>
      <c r="D3937" s="6">
        <v>15.2</v>
      </c>
      <c r="E3937" s="6">
        <v>24</v>
      </c>
    </row>
    <row r="3938" spans="1:5" x14ac:dyDescent="0.25">
      <c r="A3938" s="6">
        <v>5867</v>
      </c>
      <c r="B3938" s="6" t="s">
        <v>3494</v>
      </c>
      <c r="C3938" s="6">
        <v>12</v>
      </c>
      <c r="D3938" s="6">
        <v>75.86</v>
      </c>
      <c r="E3938" s="6">
        <v>3</v>
      </c>
    </row>
    <row r="3939" spans="1:5" x14ac:dyDescent="0.25">
      <c r="A3939" s="6">
        <v>26428</v>
      </c>
      <c r="B3939" s="6" t="s">
        <v>3495</v>
      </c>
      <c r="C3939" s="6">
        <v>24</v>
      </c>
      <c r="D3939" s="6">
        <v>31.05</v>
      </c>
      <c r="E3939" s="6">
        <v>24</v>
      </c>
    </row>
    <row r="3940" spans="1:5" x14ac:dyDescent="0.25">
      <c r="A3940" s="6">
        <v>100483054</v>
      </c>
      <c r="B3940" s="6" t="s">
        <v>3496</v>
      </c>
      <c r="C3940" s="6">
        <v>24</v>
      </c>
      <c r="D3940" s="6">
        <v>31.05</v>
      </c>
      <c r="E3940" s="6">
        <v>24</v>
      </c>
    </row>
    <row r="3941" spans="1:5" x14ac:dyDescent="0.25">
      <c r="A3941" s="6">
        <v>23817</v>
      </c>
      <c r="B3941" s="6" t="s">
        <v>3497</v>
      </c>
      <c r="C3941" s="6">
        <v>24</v>
      </c>
      <c r="D3941" s="6">
        <v>31.05</v>
      </c>
      <c r="E3941" s="6">
        <v>24</v>
      </c>
    </row>
    <row r="3942" spans="1:5" x14ac:dyDescent="0.25">
      <c r="B3942" s="6" t="s">
        <v>4515</v>
      </c>
    </row>
    <row r="3943" spans="1:5" x14ac:dyDescent="0.25">
      <c r="A3943" s="6">
        <v>100547012</v>
      </c>
      <c r="B3943" s="6" t="s">
        <v>3498</v>
      </c>
      <c r="C3943" s="6">
        <v>5</v>
      </c>
      <c r="D3943" s="6">
        <v>135.01</v>
      </c>
      <c r="E3943" s="6">
        <v>1</v>
      </c>
    </row>
    <row r="3944" spans="1:5" x14ac:dyDescent="0.25">
      <c r="A3944" s="6">
        <v>100547474</v>
      </c>
      <c r="B3944" s="6" t="s">
        <v>3499</v>
      </c>
      <c r="C3944" s="6">
        <v>5</v>
      </c>
      <c r="D3944" s="6">
        <v>209.96</v>
      </c>
      <c r="E3944" s="6">
        <v>1</v>
      </c>
    </row>
    <row r="3945" spans="1:5" x14ac:dyDescent="0.25">
      <c r="B3945" s="6" t="s">
        <v>3500</v>
      </c>
    </row>
    <row r="3946" spans="1:5" x14ac:dyDescent="0.25">
      <c r="A3946" s="6">
        <v>62711</v>
      </c>
      <c r="B3946" s="6" t="s">
        <v>3501</v>
      </c>
      <c r="C3946" s="6">
        <v>1</v>
      </c>
      <c r="D3946" s="6" t="s">
        <v>3502</v>
      </c>
      <c r="E3946" s="6">
        <v>1</v>
      </c>
    </row>
    <row r="3947" spans="1:5" x14ac:dyDescent="0.25">
      <c r="B3947" s="6" t="s">
        <v>3503</v>
      </c>
    </row>
    <row r="3948" spans="1:5" x14ac:dyDescent="0.25">
      <c r="B3948" s="6" t="s">
        <v>3504</v>
      </c>
    </row>
    <row r="3949" spans="1:5" x14ac:dyDescent="0.25">
      <c r="A3949" s="6">
        <v>100545520</v>
      </c>
      <c r="B3949" s="6" t="s">
        <v>3505</v>
      </c>
      <c r="C3949" s="6">
        <v>100</v>
      </c>
      <c r="D3949" s="6">
        <v>46.8</v>
      </c>
      <c r="E3949" s="6">
        <v>5</v>
      </c>
    </row>
    <row r="3950" spans="1:5" x14ac:dyDescent="0.25">
      <c r="A3950" s="6">
        <v>100545519</v>
      </c>
      <c r="B3950" s="6" t="s">
        <v>3506</v>
      </c>
      <c r="C3950" s="6">
        <v>100</v>
      </c>
      <c r="D3950" s="6">
        <v>46.8</v>
      </c>
      <c r="E3950" s="6">
        <v>1</v>
      </c>
    </row>
    <row r="3951" spans="1:5" x14ac:dyDescent="0.25">
      <c r="A3951" s="6">
        <v>100515731</v>
      </c>
      <c r="B3951" s="6" t="s">
        <v>3507</v>
      </c>
      <c r="C3951" s="6">
        <v>100</v>
      </c>
      <c r="D3951" s="6">
        <v>42</v>
      </c>
      <c r="E3951" s="6">
        <v>10</v>
      </c>
    </row>
    <row r="3952" spans="1:5" x14ac:dyDescent="0.25">
      <c r="B3952" s="6" t="s">
        <v>3508</v>
      </c>
    </row>
    <row r="3953" spans="1:5" x14ac:dyDescent="0.25">
      <c r="A3953" s="6">
        <v>35246</v>
      </c>
      <c r="B3953" s="6" t="s">
        <v>3509</v>
      </c>
      <c r="C3953" s="6">
        <v>1</v>
      </c>
      <c r="D3953" s="6">
        <v>528</v>
      </c>
      <c r="E3953" s="6">
        <v>1</v>
      </c>
    </row>
    <row r="3954" spans="1:5" x14ac:dyDescent="0.25">
      <c r="B3954" s="6" t="s">
        <v>3510</v>
      </c>
    </row>
    <row r="3955" spans="1:5" x14ac:dyDescent="0.25">
      <c r="B3955" s="6" t="s">
        <v>4516</v>
      </c>
    </row>
    <row r="3956" spans="1:5" x14ac:dyDescent="0.25">
      <c r="A3956" s="6">
        <v>100547595</v>
      </c>
      <c r="B3956" s="6" t="s">
        <v>3511</v>
      </c>
      <c r="C3956" s="6">
        <v>6</v>
      </c>
      <c r="D3956" s="6">
        <v>264.98</v>
      </c>
      <c r="E3956" s="6">
        <v>1</v>
      </c>
    </row>
    <row r="3957" spans="1:5" x14ac:dyDescent="0.25">
      <c r="A3957" s="6">
        <v>100549411</v>
      </c>
      <c r="B3957" s="6" t="s">
        <v>3512</v>
      </c>
      <c r="C3957" s="6">
        <v>11</v>
      </c>
      <c r="D3957" s="6">
        <v>104.76</v>
      </c>
      <c r="E3957" s="6">
        <v>2</v>
      </c>
    </row>
    <row r="3958" spans="1:5" x14ac:dyDescent="0.25">
      <c r="A3958" s="6">
        <v>40464</v>
      </c>
      <c r="B3958" s="6" t="s">
        <v>3513</v>
      </c>
      <c r="C3958" s="6">
        <v>6</v>
      </c>
      <c r="D3958" s="6">
        <v>279.63</v>
      </c>
      <c r="E3958" s="6">
        <v>1</v>
      </c>
    </row>
    <row r="3959" spans="1:5" x14ac:dyDescent="0.25">
      <c r="A3959" s="6">
        <v>100549413</v>
      </c>
      <c r="B3959" s="6" t="s">
        <v>3514</v>
      </c>
      <c r="C3959" s="6">
        <v>11</v>
      </c>
      <c r="D3959" s="6">
        <v>104.76</v>
      </c>
      <c r="E3959" s="6">
        <v>2</v>
      </c>
    </row>
    <row r="3960" spans="1:5" x14ac:dyDescent="0.25">
      <c r="A3960" s="6">
        <v>100547796</v>
      </c>
      <c r="B3960" s="6" t="s">
        <v>3515</v>
      </c>
      <c r="C3960" s="6">
        <v>3</v>
      </c>
      <c r="D3960" s="6">
        <v>287.47000000000003</v>
      </c>
      <c r="E3960" s="6">
        <v>3</v>
      </c>
    </row>
    <row r="3961" spans="1:5" x14ac:dyDescent="0.25">
      <c r="A3961" s="6">
        <v>100549414</v>
      </c>
      <c r="B3961" s="6" t="s">
        <v>3516</v>
      </c>
      <c r="C3961" s="6">
        <v>11</v>
      </c>
      <c r="D3961" s="6">
        <v>89.58</v>
      </c>
      <c r="E3961" s="6">
        <v>2</v>
      </c>
    </row>
    <row r="3962" spans="1:5" x14ac:dyDescent="0.25">
      <c r="A3962" s="6">
        <v>147604</v>
      </c>
      <c r="B3962" s="6" t="s">
        <v>3517</v>
      </c>
      <c r="C3962" s="6">
        <v>6</v>
      </c>
      <c r="D3962" s="6">
        <v>258.2</v>
      </c>
      <c r="E3962" s="6">
        <v>1</v>
      </c>
    </row>
    <row r="3963" spans="1:5" x14ac:dyDescent="0.25">
      <c r="A3963" s="6">
        <v>100549612</v>
      </c>
      <c r="B3963" s="6" t="s">
        <v>3518</v>
      </c>
      <c r="C3963" s="6">
        <v>11</v>
      </c>
      <c r="D3963" s="6">
        <v>64.650000000000006</v>
      </c>
      <c r="E3963" s="6">
        <v>2</v>
      </c>
    </row>
    <row r="3964" spans="1:5" x14ac:dyDescent="0.25">
      <c r="A3964" s="6">
        <v>12722</v>
      </c>
      <c r="B3964" s="6" t="s">
        <v>3519</v>
      </c>
      <c r="C3964" s="6">
        <v>6</v>
      </c>
      <c r="D3964" s="6">
        <v>322.76</v>
      </c>
      <c r="E3964" s="6">
        <v>1</v>
      </c>
    </row>
    <row r="3965" spans="1:5" x14ac:dyDescent="0.25">
      <c r="A3965" s="6">
        <v>100549415</v>
      </c>
      <c r="B3965" s="6" t="s">
        <v>3520</v>
      </c>
      <c r="C3965" s="6">
        <v>11</v>
      </c>
      <c r="D3965" s="6">
        <v>89.58</v>
      </c>
      <c r="E3965" s="6">
        <v>2</v>
      </c>
    </row>
    <row r="3966" spans="1:5" x14ac:dyDescent="0.25">
      <c r="A3966" s="6">
        <v>100547596</v>
      </c>
      <c r="B3966" s="6" t="s">
        <v>3521</v>
      </c>
      <c r="C3966" s="6">
        <v>6</v>
      </c>
      <c r="D3966" s="6">
        <v>223.1</v>
      </c>
      <c r="E3966" s="6">
        <v>1</v>
      </c>
    </row>
    <row r="3967" spans="1:5" x14ac:dyDescent="0.25">
      <c r="A3967" s="6">
        <v>100547797</v>
      </c>
      <c r="B3967" s="6" t="s">
        <v>3522</v>
      </c>
      <c r="C3967" s="6">
        <v>3</v>
      </c>
      <c r="D3967" s="6">
        <v>268.02999999999997</v>
      </c>
      <c r="E3967" s="6">
        <v>3</v>
      </c>
    </row>
    <row r="3968" spans="1:5" x14ac:dyDescent="0.25">
      <c r="A3968" s="6">
        <v>100549419</v>
      </c>
      <c r="B3968" s="6" t="s">
        <v>3523</v>
      </c>
      <c r="C3968" s="6">
        <v>11</v>
      </c>
      <c r="D3968" s="6">
        <v>52.19</v>
      </c>
      <c r="E3968" s="6">
        <v>2</v>
      </c>
    </row>
    <row r="3969" spans="1:5" x14ac:dyDescent="0.25">
      <c r="A3969" s="6">
        <v>10609</v>
      </c>
      <c r="B3969" s="6" t="s">
        <v>3524</v>
      </c>
      <c r="C3969" s="6">
        <v>8</v>
      </c>
      <c r="D3969" s="6">
        <v>197.63</v>
      </c>
      <c r="E3969" s="6">
        <v>1</v>
      </c>
    </row>
    <row r="3970" spans="1:5" x14ac:dyDescent="0.25">
      <c r="A3970" s="6">
        <v>48407</v>
      </c>
      <c r="B3970" s="6" t="s">
        <v>3525</v>
      </c>
      <c r="C3970" s="6">
        <v>22</v>
      </c>
      <c r="D3970" s="6">
        <v>52.19</v>
      </c>
      <c r="E3970" s="6">
        <v>5</v>
      </c>
    </row>
    <row r="3971" spans="1:5" x14ac:dyDescent="0.25">
      <c r="A3971" s="6">
        <v>100549417</v>
      </c>
      <c r="B3971" s="6" t="s">
        <v>3525</v>
      </c>
      <c r="C3971" s="6">
        <v>11</v>
      </c>
      <c r="D3971" s="6">
        <v>52.19</v>
      </c>
      <c r="E3971" s="6">
        <v>2</v>
      </c>
    </row>
    <row r="3972" spans="1:5" x14ac:dyDescent="0.25">
      <c r="A3972" s="6">
        <v>100549418</v>
      </c>
      <c r="B3972" s="6" t="s">
        <v>3526</v>
      </c>
      <c r="C3972" s="6">
        <v>11</v>
      </c>
      <c r="D3972" s="6">
        <v>52.19</v>
      </c>
      <c r="E3972" s="6">
        <v>2</v>
      </c>
    </row>
    <row r="3973" spans="1:5" x14ac:dyDescent="0.25">
      <c r="A3973" s="6">
        <v>100549416</v>
      </c>
      <c r="B3973" s="6" t="s">
        <v>3527</v>
      </c>
      <c r="C3973" s="6">
        <v>11</v>
      </c>
      <c r="D3973" s="6">
        <v>45.84</v>
      </c>
      <c r="E3973" s="6">
        <v>2</v>
      </c>
    </row>
    <row r="3974" spans="1:5" x14ac:dyDescent="0.25">
      <c r="B3974" s="6" t="s">
        <v>4517</v>
      </c>
    </row>
    <row r="3975" spans="1:5" x14ac:dyDescent="0.25">
      <c r="A3975" s="6">
        <v>11579</v>
      </c>
      <c r="B3975" s="6" t="s">
        <v>3528</v>
      </c>
      <c r="C3975" s="6">
        <v>4</v>
      </c>
      <c r="D3975" s="6">
        <v>226.32</v>
      </c>
      <c r="E3975" s="6">
        <v>1</v>
      </c>
    </row>
    <row r="3976" spans="1:5" x14ac:dyDescent="0.25">
      <c r="A3976" s="6">
        <v>17074</v>
      </c>
      <c r="B3976" s="6" t="s">
        <v>3529</v>
      </c>
      <c r="C3976" s="6">
        <v>4</v>
      </c>
      <c r="D3976" s="6">
        <v>195.18</v>
      </c>
      <c r="E3976" s="6">
        <v>1</v>
      </c>
    </row>
    <row r="3977" spans="1:5" x14ac:dyDescent="0.25">
      <c r="A3977" s="6">
        <v>26567</v>
      </c>
      <c r="B3977" s="6" t="s">
        <v>3530</v>
      </c>
      <c r="C3977" s="6">
        <v>24</v>
      </c>
      <c r="D3977" s="6">
        <v>51.64</v>
      </c>
      <c r="E3977" s="6">
        <v>1</v>
      </c>
    </row>
    <row r="3978" spans="1:5" x14ac:dyDescent="0.25">
      <c r="B3978" s="6" t="s">
        <v>4518</v>
      </c>
    </row>
    <row r="3979" spans="1:5" x14ac:dyDescent="0.25">
      <c r="A3979" s="6">
        <v>100463766</v>
      </c>
      <c r="B3979" s="6" t="s">
        <v>3531</v>
      </c>
      <c r="C3979" s="6">
        <v>11</v>
      </c>
      <c r="D3979" s="6">
        <v>88.79</v>
      </c>
      <c r="E3979" s="6">
        <v>1</v>
      </c>
    </row>
    <row r="3980" spans="1:5" x14ac:dyDescent="0.25">
      <c r="A3980" s="6">
        <v>2258</v>
      </c>
      <c r="B3980" s="6" t="s">
        <v>3532</v>
      </c>
      <c r="C3980" s="6">
        <v>22</v>
      </c>
      <c r="D3980" s="6">
        <v>59.56</v>
      </c>
      <c r="E3980" s="6">
        <v>3</v>
      </c>
    </row>
    <row r="3981" spans="1:5" x14ac:dyDescent="0.25">
      <c r="A3981" s="6">
        <v>10357</v>
      </c>
      <c r="B3981" s="6" t="s">
        <v>3533</v>
      </c>
      <c r="C3981" s="6">
        <v>6</v>
      </c>
      <c r="D3981" s="6">
        <v>316</v>
      </c>
      <c r="E3981" s="6">
        <v>1</v>
      </c>
    </row>
    <row r="3982" spans="1:5" x14ac:dyDescent="0.25">
      <c r="A3982" s="6">
        <v>34452</v>
      </c>
      <c r="B3982" s="6" t="s">
        <v>3534</v>
      </c>
      <c r="C3982" s="6">
        <v>22</v>
      </c>
      <c r="D3982" s="6">
        <v>58.22</v>
      </c>
      <c r="E3982" s="6">
        <v>3</v>
      </c>
    </row>
    <row r="3983" spans="1:5" x14ac:dyDescent="0.25">
      <c r="A3983" s="6">
        <v>100522375</v>
      </c>
      <c r="B3983" s="6" t="s">
        <v>3535</v>
      </c>
      <c r="C3983" s="6">
        <v>11</v>
      </c>
      <c r="D3983" s="6">
        <v>236.35</v>
      </c>
      <c r="E3983" s="6">
        <v>1</v>
      </c>
    </row>
    <row r="3984" spans="1:5" x14ac:dyDescent="0.25">
      <c r="B3984" s="6" t="s">
        <v>4207</v>
      </c>
    </row>
    <row r="3985" spans="1:5" x14ac:dyDescent="0.25">
      <c r="A3985" s="6">
        <v>10673</v>
      </c>
      <c r="B3985" s="6" t="s">
        <v>3536</v>
      </c>
      <c r="C3985" s="6">
        <v>10</v>
      </c>
      <c r="D3985" s="6">
        <v>220.79</v>
      </c>
      <c r="E3985" s="6">
        <v>1</v>
      </c>
    </row>
    <row r="3986" spans="1:5" x14ac:dyDescent="0.25">
      <c r="A3986" s="6">
        <v>10859</v>
      </c>
      <c r="B3986" s="6" t="s">
        <v>3537</v>
      </c>
      <c r="C3986" s="6">
        <v>22</v>
      </c>
      <c r="D3986" s="6">
        <v>45.16</v>
      </c>
      <c r="E3986" s="6">
        <v>5</v>
      </c>
    </row>
    <row r="3987" spans="1:5" x14ac:dyDescent="0.25">
      <c r="A3987" s="6">
        <v>100545187</v>
      </c>
      <c r="B3987" s="6" t="s">
        <v>3538</v>
      </c>
      <c r="C3987" s="6">
        <v>3</v>
      </c>
      <c r="D3987" s="6">
        <v>262.2</v>
      </c>
      <c r="E3987" s="6">
        <v>1</v>
      </c>
    </row>
    <row r="3988" spans="1:5" x14ac:dyDescent="0.25">
      <c r="A3988" s="6">
        <v>100473041</v>
      </c>
      <c r="B3988" s="6" t="s">
        <v>3539</v>
      </c>
      <c r="C3988" s="6">
        <v>12</v>
      </c>
      <c r="D3988" s="6">
        <v>72.040000000000006</v>
      </c>
      <c r="E3988" s="6">
        <v>2</v>
      </c>
    </row>
    <row r="3989" spans="1:5" x14ac:dyDescent="0.25">
      <c r="A3989" s="6">
        <v>100479362</v>
      </c>
      <c r="B3989" s="6" t="s">
        <v>3540</v>
      </c>
      <c r="C3989" s="6">
        <v>12</v>
      </c>
      <c r="D3989" s="6">
        <v>78.36</v>
      </c>
      <c r="E3989" s="6">
        <v>2</v>
      </c>
    </row>
    <row r="3990" spans="1:5" x14ac:dyDescent="0.25">
      <c r="A3990" s="6">
        <v>100473032</v>
      </c>
      <c r="B3990" s="6" t="s">
        <v>3541</v>
      </c>
      <c r="C3990" s="6">
        <v>12</v>
      </c>
      <c r="D3990" s="6">
        <v>67.83</v>
      </c>
      <c r="E3990" s="6">
        <v>2</v>
      </c>
    </row>
    <row r="3991" spans="1:5" x14ac:dyDescent="0.25">
      <c r="A3991" s="6">
        <v>100548835</v>
      </c>
      <c r="B3991" s="6" t="s">
        <v>3542</v>
      </c>
      <c r="C3991" s="6">
        <v>5</v>
      </c>
      <c r="D3991" s="6">
        <v>276.93</v>
      </c>
      <c r="E3991" s="6">
        <v>1</v>
      </c>
    </row>
    <row r="3992" spans="1:5" x14ac:dyDescent="0.25">
      <c r="A3992" s="6">
        <v>100546671</v>
      </c>
      <c r="B3992" s="6" t="s">
        <v>3543</v>
      </c>
      <c r="C3992" s="6">
        <v>18</v>
      </c>
      <c r="D3992" s="6">
        <v>45.15</v>
      </c>
      <c r="E3992" s="6">
        <v>6</v>
      </c>
    </row>
    <row r="3993" spans="1:5" x14ac:dyDescent="0.25">
      <c r="A3993" s="6">
        <v>100548112</v>
      </c>
      <c r="B3993" s="6" t="s">
        <v>3544</v>
      </c>
      <c r="C3993" s="6">
        <v>25</v>
      </c>
      <c r="D3993" s="6">
        <v>17.86</v>
      </c>
      <c r="E3993" s="6">
        <v>1</v>
      </c>
    </row>
    <row r="3994" spans="1:5" x14ac:dyDescent="0.25">
      <c r="A3994" s="6">
        <v>100548113</v>
      </c>
      <c r="B3994" s="6" t="s">
        <v>3545</v>
      </c>
      <c r="C3994" s="6">
        <v>6</v>
      </c>
      <c r="D3994" s="6">
        <v>93.4</v>
      </c>
      <c r="E3994" s="6">
        <v>2</v>
      </c>
    </row>
    <row r="3995" spans="1:5" x14ac:dyDescent="0.25">
      <c r="A3995" s="6">
        <v>100550667</v>
      </c>
      <c r="B3995" s="6" t="s">
        <v>3546</v>
      </c>
      <c r="C3995" s="6">
        <v>18</v>
      </c>
      <c r="D3995" s="6">
        <v>45.7</v>
      </c>
      <c r="E3995" s="6">
        <v>6</v>
      </c>
    </row>
    <row r="3996" spans="1:5" x14ac:dyDescent="0.25">
      <c r="A3996" s="6">
        <v>100550675</v>
      </c>
      <c r="B3996" s="6" t="s">
        <v>3547</v>
      </c>
      <c r="C3996" s="6">
        <v>18</v>
      </c>
      <c r="D3996" s="6">
        <v>43.6</v>
      </c>
      <c r="E3996" s="6">
        <v>6</v>
      </c>
    </row>
    <row r="3997" spans="1:5" x14ac:dyDescent="0.25">
      <c r="B3997" s="6" t="s">
        <v>3548</v>
      </c>
    </row>
    <row r="3998" spans="1:5" x14ac:dyDescent="0.25">
      <c r="A3998" s="6">
        <v>100490810</v>
      </c>
      <c r="B3998" s="6" t="s">
        <v>3549</v>
      </c>
      <c r="C3998" s="6">
        <v>30</v>
      </c>
      <c r="D3998" s="6">
        <v>24.91</v>
      </c>
      <c r="E3998" s="6">
        <v>5</v>
      </c>
    </row>
    <row r="3999" spans="1:5" x14ac:dyDescent="0.25">
      <c r="A3999" s="6">
        <v>100490828</v>
      </c>
      <c r="B3999" s="6" t="s">
        <v>3550</v>
      </c>
      <c r="C3999" s="6">
        <v>30</v>
      </c>
      <c r="D3999" s="6">
        <v>32.54</v>
      </c>
      <c r="E3999" s="6">
        <v>5</v>
      </c>
    </row>
    <row r="4000" spans="1:5" x14ac:dyDescent="0.25">
      <c r="A4000" s="6">
        <v>100490836</v>
      </c>
      <c r="B4000" s="6" t="s">
        <v>3551</v>
      </c>
      <c r="C4000" s="6">
        <v>30</v>
      </c>
      <c r="D4000" s="6">
        <v>27.07</v>
      </c>
      <c r="E4000" s="6">
        <v>5</v>
      </c>
    </row>
    <row r="4001" spans="1:5" x14ac:dyDescent="0.25">
      <c r="A4001" s="6">
        <v>100549465</v>
      </c>
      <c r="B4001" s="6" t="s">
        <v>3552</v>
      </c>
      <c r="C4001" s="6">
        <v>8</v>
      </c>
      <c r="D4001" s="6">
        <v>161.86000000000001</v>
      </c>
      <c r="E4001" s="6">
        <v>2</v>
      </c>
    </row>
    <row r="4002" spans="1:5" x14ac:dyDescent="0.25">
      <c r="A4002" s="6">
        <v>100490916</v>
      </c>
      <c r="B4002" s="6" t="s">
        <v>3553</v>
      </c>
      <c r="C4002" s="6">
        <v>30</v>
      </c>
      <c r="D4002" s="6">
        <v>34.270000000000003</v>
      </c>
      <c r="E4002" s="6">
        <v>5</v>
      </c>
    </row>
    <row r="4003" spans="1:5" x14ac:dyDescent="0.25">
      <c r="A4003" s="6">
        <v>100498310</v>
      </c>
      <c r="B4003" s="6" t="s">
        <v>3554</v>
      </c>
      <c r="C4003" s="6">
        <v>30</v>
      </c>
      <c r="D4003" s="6">
        <v>27.07</v>
      </c>
      <c r="E4003" s="6">
        <v>5</v>
      </c>
    </row>
    <row r="4004" spans="1:5" x14ac:dyDescent="0.25">
      <c r="B4004" s="6" t="s">
        <v>3555</v>
      </c>
    </row>
    <row r="4005" spans="1:5" x14ac:dyDescent="0.25">
      <c r="B4005" s="6" t="s">
        <v>4519</v>
      </c>
    </row>
    <row r="4006" spans="1:5" x14ac:dyDescent="0.25">
      <c r="A4006" s="6">
        <v>60949</v>
      </c>
      <c r="B4006" s="6" t="s">
        <v>3556</v>
      </c>
      <c r="C4006" s="6">
        <v>48</v>
      </c>
      <c r="D4006" s="6">
        <v>31.49</v>
      </c>
      <c r="E4006" s="6">
        <v>4</v>
      </c>
    </row>
    <row r="4007" spans="1:5" x14ac:dyDescent="0.25">
      <c r="A4007" s="6">
        <v>16133</v>
      </c>
      <c r="B4007" s="6" t="s">
        <v>3557</v>
      </c>
      <c r="C4007" s="6">
        <v>72</v>
      </c>
      <c r="D4007" s="6">
        <v>23.66</v>
      </c>
      <c r="E4007" s="6">
        <v>6</v>
      </c>
    </row>
    <row r="4008" spans="1:5" x14ac:dyDescent="0.25">
      <c r="A4008" s="6">
        <v>100505268</v>
      </c>
      <c r="B4008" s="6" t="s">
        <v>3558</v>
      </c>
      <c r="C4008" s="6">
        <v>36</v>
      </c>
      <c r="D4008" s="6">
        <v>37.869999999999997</v>
      </c>
      <c r="E4008" s="6">
        <v>6</v>
      </c>
    </row>
    <row r="4009" spans="1:5" x14ac:dyDescent="0.25">
      <c r="B4009" s="6" t="s">
        <v>4465</v>
      </c>
    </row>
    <row r="4010" spans="1:5" x14ac:dyDescent="0.25">
      <c r="A4010" s="6">
        <v>18169</v>
      </c>
      <c r="B4010" s="6" t="s">
        <v>3559</v>
      </c>
      <c r="C4010" s="6">
        <v>24</v>
      </c>
      <c r="D4010" s="6">
        <v>23.59</v>
      </c>
      <c r="E4010" s="6">
        <v>24</v>
      </c>
    </row>
    <row r="4011" spans="1:5" x14ac:dyDescent="0.25">
      <c r="B4011" s="6" t="s">
        <v>4516</v>
      </c>
    </row>
    <row r="4012" spans="1:5" x14ac:dyDescent="0.25">
      <c r="A4012" s="6">
        <v>51141</v>
      </c>
      <c r="B4012" s="6" t="s">
        <v>3560</v>
      </c>
      <c r="C4012" s="6">
        <v>6</v>
      </c>
      <c r="D4012" s="6">
        <v>49.8</v>
      </c>
      <c r="E4012" s="6">
        <v>6</v>
      </c>
    </row>
    <row r="4013" spans="1:5" x14ac:dyDescent="0.25">
      <c r="A4013" s="6">
        <v>4043</v>
      </c>
      <c r="B4013" s="6" t="s">
        <v>3561</v>
      </c>
      <c r="C4013" s="6">
        <v>72</v>
      </c>
      <c r="D4013" s="6">
        <v>49.8</v>
      </c>
      <c r="E4013" s="6">
        <v>6</v>
      </c>
    </row>
    <row r="4014" spans="1:5" x14ac:dyDescent="0.25">
      <c r="B4014" s="6" t="s">
        <v>4520</v>
      </c>
    </row>
    <row r="4015" spans="1:5" x14ac:dyDescent="0.25">
      <c r="A4015" s="6">
        <v>14727</v>
      </c>
      <c r="B4015" s="6" t="s">
        <v>3562</v>
      </c>
      <c r="C4015" s="6">
        <v>6</v>
      </c>
      <c r="D4015" s="6">
        <v>46.68</v>
      </c>
      <c r="E4015" s="6">
        <v>6</v>
      </c>
    </row>
    <row r="4016" spans="1:5" x14ac:dyDescent="0.25">
      <c r="A4016" s="6">
        <v>131712</v>
      </c>
      <c r="B4016" s="6" t="s">
        <v>3563</v>
      </c>
      <c r="C4016" s="6">
        <v>6</v>
      </c>
      <c r="D4016" s="6">
        <v>46.68</v>
      </c>
      <c r="E4016" s="6">
        <v>6</v>
      </c>
    </row>
    <row r="4017" spans="1:5" x14ac:dyDescent="0.25">
      <c r="B4017" s="6" t="s">
        <v>4521</v>
      </c>
    </row>
    <row r="4018" spans="1:5" x14ac:dyDescent="0.25">
      <c r="A4018" s="6">
        <v>47185</v>
      </c>
      <c r="B4018" s="6" t="s">
        <v>3564</v>
      </c>
      <c r="C4018" s="6">
        <v>24</v>
      </c>
      <c r="D4018" s="6">
        <v>113.64</v>
      </c>
      <c r="E4018" s="6">
        <v>3</v>
      </c>
    </row>
    <row r="4019" spans="1:5" x14ac:dyDescent="0.25">
      <c r="A4019" s="6">
        <v>9549</v>
      </c>
      <c r="B4019" s="6" t="s">
        <v>3565</v>
      </c>
      <c r="C4019" s="6">
        <v>42</v>
      </c>
      <c r="D4019" s="6">
        <v>68.400000000000006</v>
      </c>
      <c r="E4019" s="6">
        <v>3</v>
      </c>
    </row>
    <row r="4020" spans="1:5" x14ac:dyDescent="0.25">
      <c r="A4020" s="6">
        <v>100552607</v>
      </c>
      <c r="B4020" s="6" t="s">
        <v>3566</v>
      </c>
      <c r="C4020" s="6">
        <v>72</v>
      </c>
      <c r="D4020" s="6">
        <v>20.41</v>
      </c>
      <c r="E4020" s="6">
        <v>12</v>
      </c>
    </row>
    <row r="4021" spans="1:5" x14ac:dyDescent="0.25">
      <c r="A4021" s="6">
        <v>100552608</v>
      </c>
      <c r="B4021" s="6" t="s">
        <v>3567</v>
      </c>
      <c r="C4021" s="6">
        <v>72</v>
      </c>
      <c r="D4021" s="6">
        <v>20.41</v>
      </c>
      <c r="E4021" s="6">
        <v>12</v>
      </c>
    </row>
    <row r="4022" spans="1:5" x14ac:dyDescent="0.25">
      <c r="A4022" s="6">
        <v>100552609</v>
      </c>
      <c r="B4022" s="6" t="s">
        <v>3568</v>
      </c>
      <c r="C4022" s="6">
        <v>72</v>
      </c>
      <c r="D4022" s="6">
        <v>20.41</v>
      </c>
      <c r="E4022" s="6">
        <v>12</v>
      </c>
    </row>
    <row r="4023" spans="1:5" x14ac:dyDescent="0.25">
      <c r="A4023" s="6">
        <v>100552610</v>
      </c>
      <c r="B4023" s="6" t="s">
        <v>3569</v>
      </c>
      <c r="C4023" s="6">
        <v>72</v>
      </c>
      <c r="D4023" s="6">
        <v>20.41</v>
      </c>
      <c r="E4023" s="6">
        <v>12</v>
      </c>
    </row>
    <row r="4024" spans="1:5" x14ac:dyDescent="0.25">
      <c r="B4024" s="6" t="s">
        <v>4207</v>
      </c>
    </row>
    <row r="4025" spans="1:5" x14ac:dyDescent="0.25">
      <c r="A4025" s="6">
        <v>113758</v>
      </c>
      <c r="B4025" s="6" t="s">
        <v>3570</v>
      </c>
      <c r="C4025" s="6">
        <v>6</v>
      </c>
      <c r="D4025" s="6">
        <v>44.88</v>
      </c>
      <c r="E4025" s="6">
        <v>6</v>
      </c>
    </row>
    <row r="4026" spans="1:5" x14ac:dyDescent="0.25">
      <c r="A4026" s="6">
        <v>100526667</v>
      </c>
      <c r="B4026" s="6" t="s">
        <v>3571</v>
      </c>
      <c r="C4026" s="6">
        <v>48</v>
      </c>
      <c r="D4026" s="6">
        <v>52.61</v>
      </c>
      <c r="E4026" s="6">
        <v>3</v>
      </c>
    </row>
    <row r="4027" spans="1:5" x14ac:dyDescent="0.25">
      <c r="A4027" s="6">
        <v>100526632</v>
      </c>
      <c r="B4027" s="6" t="s">
        <v>3572</v>
      </c>
      <c r="C4027" s="6">
        <v>48</v>
      </c>
      <c r="D4027" s="6">
        <v>52.61</v>
      </c>
      <c r="E4027" s="6">
        <v>3</v>
      </c>
    </row>
    <row r="4028" spans="1:5" x14ac:dyDescent="0.25">
      <c r="A4028" s="6">
        <v>100545241</v>
      </c>
      <c r="B4028" s="6" t="s">
        <v>3573</v>
      </c>
      <c r="C4028" s="6">
        <v>80</v>
      </c>
      <c r="D4028" s="6">
        <v>10.27</v>
      </c>
      <c r="E4028" s="6">
        <v>5</v>
      </c>
    </row>
    <row r="4029" spans="1:5" x14ac:dyDescent="0.25">
      <c r="A4029" s="6">
        <v>100545242</v>
      </c>
      <c r="B4029" s="6" t="s">
        <v>3574</v>
      </c>
      <c r="C4029" s="6">
        <v>80</v>
      </c>
      <c r="D4029" s="6">
        <v>10.27</v>
      </c>
      <c r="E4029" s="6">
        <v>5</v>
      </c>
    </row>
    <row r="4030" spans="1:5" x14ac:dyDescent="0.25">
      <c r="B4030" s="6" t="s">
        <v>3575</v>
      </c>
    </row>
    <row r="4031" spans="1:5" x14ac:dyDescent="0.25">
      <c r="A4031" s="6">
        <v>100547889</v>
      </c>
      <c r="B4031" s="6" t="s">
        <v>3576</v>
      </c>
      <c r="C4031" s="6">
        <v>104</v>
      </c>
      <c r="D4031" s="6">
        <v>17.53</v>
      </c>
      <c r="E4031" s="6">
        <v>12</v>
      </c>
    </row>
    <row r="4032" spans="1:5" x14ac:dyDescent="0.25">
      <c r="A4032" s="6">
        <v>100550391</v>
      </c>
      <c r="B4032" s="6" t="s">
        <v>3577</v>
      </c>
      <c r="C4032" s="6">
        <v>104</v>
      </c>
      <c r="D4032" s="6">
        <v>18.05</v>
      </c>
      <c r="E4032" s="6">
        <v>8</v>
      </c>
    </row>
    <row r="4033" spans="1:5" x14ac:dyDescent="0.25">
      <c r="A4033" s="6">
        <v>100550393</v>
      </c>
      <c r="B4033" s="6" t="s">
        <v>3578</v>
      </c>
      <c r="C4033" s="6">
        <v>104</v>
      </c>
      <c r="D4033" s="6">
        <v>18.05</v>
      </c>
      <c r="E4033" s="6">
        <v>8</v>
      </c>
    </row>
    <row r="4034" spans="1:5" x14ac:dyDescent="0.25">
      <c r="A4034" s="6">
        <v>115174</v>
      </c>
      <c r="B4034" s="6" t="s">
        <v>3579</v>
      </c>
      <c r="C4034" s="6">
        <v>120</v>
      </c>
      <c r="D4034" s="6">
        <v>12.91</v>
      </c>
      <c r="E4034" s="6">
        <v>12</v>
      </c>
    </row>
    <row r="4035" spans="1:5" x14ac:dyDescent="0.25">
      <c r="A4035" s="6">
        <v>100556348</v>
      </c>
      <c r="B4035" s="6" t="s">
        <v>3580</v>
      </c>
      <c r="C4035" s="6">
        <v>120</v>
      </c>
      <c r="D4035" s="6">
        <v>13.32</v>
      </c>
      <c r="E4035" s="6">
        <v>6</v>
      </c>
    </row>
    <row r="4036" spans="1:5" x14ac:dyDescent="0.25">
      <c r="A4036" s="6">
        <v>94825</v>
      </c>
      <c r="B4036" s="6" t="s">
        <v>3581</v>
      </c>
      <c r="C4036" s="6">
        <v>120</v>
      </c>
      <c r="D4036" s="6">
        <v>12.91</v>
      </c>
      <c r="E4036" s="6">
        <v>12</v>
      </c>
    </row>
    <row r="4037" spans="1:5" x14ac:dyDescent="0.25">
      <c r="A4037" s="6">
        <v>94826</v>
      </c>
      <c r="B4037" s="6" t="s">
        <v>3582</v>
      </c>
      <c r="C4037" s="6">
        <v>120</v>
      </c>
      <c r="D4037" s="6">
        <v>12.91</v>
      </c>
      <c r="E4037" s="6">
        <v>12</v>
      </c>
    </row>
    <row r="4038" spans="1:5" x14ac:dyDescent="0.25">
      <c r="A4038" s="6">
        <v>100547885</v>
      </c>
      <c r="B4038" s="6" t="s">
        <v>3583</v>
      </c>
      <c r="C4038" s="6">
        <v>72</v>
      </c>
      <c r="D4038" s="6">
        <v>28.06</v>
      </c>
      <c r="E4038" s="6">
        <v>12</v>
      </c>
    </row>
    <row r="4039" spans="1:5" x14ac:dyDescent="0.25">
      <c r="A4039" s="6">
        <v>100547887</v>
      </c>
      <c r="B4039" s="6" t="s">
        <v>3584</v>
      </c>
      <c r="C4039" s="6">
        <v>72</v>
      </c>
      <c r="D4039" s="6">
        <v>28.06</v>
      </c>
      <c r="E4039" s="6">
        <v>12</v>
      </c>
    </row>
    <row r="4040" spans="1:5" x14ac:dyDescent="0.25">
      <c r="A4040" s="6">
        <v>100547886</v>
      </c>
      <c r="B4040" s="6" t="s">
        <v>3585</v>
      </c>
      <c r="C4040" s="6">
        <v>72</v>
      </c>
      <c r="D4040" s="6">
        <v>28.06</v>
      </c>
      <c r="E4040" s="6">
        <v>12</v>
      </c>
    </row>
    <row r="4041" spans="1:5" x14ac:dyDescent="0.25">
      <c r="A4041" s="6">
        <v>121430</v>
      </c>
      <c r="B4041" s="6" t="s">
        <v>3586</v>
      </c>
      <c r="C4041" s="6">
        <v>104</v>
      </c>
      <c r="D4041" s="6">
        <v>15.4</v>
      </c>
      <c r="E4041" s="6">
        <v>8</v>
      </c>
    </row>
    <row r="4042" spans="1:5" x14ac:dyDescent="0.25">
      <c r="A4042" s="6">
        <v>54632</v>
      </c>
      <c r="B4042" s="6" t="s">
        <v>3587</v>
      </c>
      <c r="C4042" s="6">
        <v>104</v>
      </c>
      <c r="D4042" s="6">
        <v>15.4</v>
      </c>
      <c r="E4042" s="6">
        <v>8</v>
      </c>
    </row>
    <row r="4043" spans="1:5" x14ac:dyDescent="0.25">
      <c r="A4043" s="6">
        <v>100550394</v>
      </c>
      <c r="B4043" s="6" t="s">
        <v>3588</v>
      </c>
      <c r="C4043" s="6">
        <v>72</v>
      </c>
      <c r="D4043" s="6">
        <v>23.94</v>
      </c>
      <c r="E4043" s="6">
        <v>8</v>
      </c>
    </row>
    <row r="4044" spans="1:5" x14ac:dyDescent="0.25">
      <c r="A4044" s="6">
        <v>100550395</v>
      </c>
      <c r="B4044" s="6" t="s">
        <v>3589</v>
      </c>
      <c r="C4044" s="6">
        <v>72</v>
      </c>
      <c r="D4044" s="6">
        <v>23.94</v>
      </c>
      <c r="E4044" s="6">
        <v>8</v>
      </c>
    </row>
    <row r="4045" spans="1:5" x14ac:dyDescent="0.25">
      <c r="A4045" s="6">
        <v>100550396</v>
      </c>
      <c r="B4045" s="6" t="s">
        <v>3590</v>
      </c>
      <c r="C4045" s="6">
        <v>72</v>
      </c>
      <c r="D4045" s="6">
        <v>23.94</v>
      </c>
      <c r="E4045" s="6">
        <v>8</v>
      </c>
    </row>
    <row r="4046" spans="1:5" x14ac:dyDescent="0.25">
      <c r="B4046" s="6" t="s">
        <v>3591</v>
      </c>
    </row>
    <row r="4047" spans="1:5" x14ac:dyDescent="0.25">
      <c r="A4047" s="6">
        <v>100521217</v>
      </c>
      <c r="B4047" s="6" t="s">
        <v>3592</v>
      </c>
      <c r="C4047" s="6">
        <v>72</v>
      </c>
      <c r="D4047" s="6">
        <v>37.130000000000003</v>
      </c>
      <c r="E4047" s="6">
        <v>6</v>
      </c>
    </row>
    <row r="4048" spans="1:5" x14ac:dyDescent="0.25">
      <c r="A4048" s="6">
        <v>100556153</v>
      </c>
      <c r="B4048" s="6" t="s">
        <v>3593</v>
      </c>
      <c r="C4048" s="6">
        <v>36</v>
      </c>
      <c r="D4048" s="6">
        <v>29.42</v>
      </c>
      <c r="E4048" s="6">
        <v>6</v>
      </c>
    </row>
    <row r="4049" spans="1:5" x14ac:dyDescent="0.25">
      <c r="B4049" s="6" t="s">
        <v>3594</v>
      </c>
    </row>
    <row r="4050" spans="1:5" x14ac:dyDescent="0.25">
      <c r="A4050" s="6">
        <v>101575</v>
      </c>
      <c r="B4050" s="6" t="s">
        <v>3595</v>
      </c>
      <c r="C4050" s="6">
        <v>10</v>
      </c>
      <c r="D4050" s="6">
        <v>122.21</v>
      </c>
      <c r="E4050" s="6">
        <v>5</v>
      </c>
    </row>
    <row r="4051" spans="1:5" x14ac:dyDescent="0.25">
      <c r="B4051" s="6" t="s">
        <v>3596</v>
      </c>
    </row>
    <row r="4052" spans="1:5" x14ac:dyDescent="0.25">
      <c r="B4052" s="6" t="s">
        <v>4522</v>
      </c>
    </row>
    <row r="4053" spans="1:5" x14ac:dyDescent="0.25">
      <c r="A4053" s="6">
        <v>31629</v>
      </c>
      <c r="B4053" s="6" t="s">
        <v>3597</v>
      </c>
      <c r="C4053" s="6">
        <v>32</v>
      </c>
      <c r="D4053" s="6">
        <v>28.86</v>
      </c>
      <c r="E4053" s="6">
        <v>8</v>
      </c>
    </row>
    <row r="4054" spans="1:5" x14ac:dyDescent="0.25">
      <c r="B4054" s="6" t="s">
        <v>4519</v>
      </c>
    </row>
    <row r="4055" spans="1:5" x14ac:dyDescent="0.25">
      <c r="A4055" s="6">
        <v>10663</v>
      </c>
      <c r="B4055" s="6" t="s">
        <v>3598</v>
      </c>
      <c r="C4055" s="6">
        <v>36</v>
      </c>
      <c r="D4055" s="6">
        <v>24.2</v>
      </c>
      <c r="E4055" s="6">
        <v>3</v>
      </c>
    </row>
    <row r="4056" spans="1:5" x14ac:dyDescent="0.25">
      <c r="B4056" s="6" t="s">
        <v>4523</v>
      </c>
    </row>
    <row r="4057" spans="1:5" x14ac:dyDescent="0.25">
      <c r="A4057" s="6">
        <v>22879</v>
      </c>
      <c r="B4057" s="6" t="s">
        <v>3599</v>
      </c>
      <c r="C4057" s="6">
        <v>12</v>
      </c>
      <c r="D4057" s="6">
        <v>43.92</v>
      </c>
      <c r="E4057" s="6">
        <v>6</v>
      </c>
    </row>
    <row r="4058" spans="1:5" x14ac:dyDescent="0.25">
      <c r="A4058" s="6">
        <v>134692</v>
      </c>
      <c r="B4058" s="6" t="s">
        <v>3600</v>
      </c>
      <c r="C4058" s="6">
        <v>12</v>
      </c>
      <c r="D4058" s="6">
        <v>99.88</v>
      </c>
      <c r="E4058" s="6">
        <v>3</v>
      </c>
    </row>
    <row r="4059" spans="1:5" x14ac:dyDescent="0.25">
      <c r="A4059" s="6">
        <v>133843</v>
      </c>
      <c r="B4059" s="6" t="s">
        <v>3601</v>
      </c>
      <c r="C4059" s="6">
        <v>12</v>
      </c>
      <c r="D4059" s="6">
        <v>88.13</v>
      </c>
      <c r="E4059" s="6">
        <v>3</v>
      </c>
    </row>
    <row r="4060" spans="1:5" x14ac:dyDescent="0.25">
      <c r="B4060" s="6" t="s">
        <v>4524</v>
      </c>
    </row>
    <row r="4061" spans="1:5" x14ac:dyDescent="0.25">
      <c r="A4061" s="6">
        <v>26726</v>
      </c>
      <c r="B4061" s="6" t="s">
        <v>3602</v>
      </c>
      <c r="C4061" s="6">
        <v>48</v>
      </c>
      <c r="D4061" s="6">
        <v>73.64</v>
      </c>
      <c r="E4061" s="6">
        <v>6</v>
      </c>
    </row>
    <row r="4062" spans="1:5" x14ac:dyDescent="0.25">
      <c r="A4062" s="6">
        <v>7284</v>
      </c>
      <c r="B4062" s="6" t="s">
        <v>3603</v>
      </c>
      <c r="C4062" s="6">
        <v>72</v>
      </c>
      <c r="D4062" s="6">
        <v>42.03</v>
      </c>
      <c r="E4062" s="6">
        <v>6</v>
      </c>
    </row>
    <row r="4063" spans="1:5" x14ac:dyDescent="0.25">
      <c r="A4063" s="6">
        <v>42157</v>
      </c>
      <c r="B4063" s="6" t="s">
        <v>3604</v>
      </c>
      <c r="C4063" s="6">
        <v>48</v>
      </c>
      <c r="D4063" s="6">
        <v>150.13</v>
      </c>
      <c r="E4063" s="6">
        <v>6</v>
      </c>
    </row>
    <row r="4064" spans="1:5" x14ac:dyDescent="0.25">
      <c r="A4064" s="6">
        <v>48027</v>
      </c>
      <c r="B4064" s="6" t="s">
        <v>3605</v>
      </c>
      <c r="C4064" s="6">
        <v>48</v>
      </c>
      <c r="D4064" s="6">
        <v>76.19</v>
      </c>
      <c r="E4064" s="6">
        <v>6</v>
      </c>
    </row>
    <row r="4065" spans="1:5" x14ac:dyDescent="0.25">
      <c r="A4065" s="6">
        <v>51135</v>
      </c>
      <c r="B4065" s="6" t="s">
        <v>3606</v>
      </c>
      <c r="C4065" s="6">
        <v>48</v>
      </c>
      <c r="D4065" s="6">
        <v>76.19</v>
      </c>
      <c r="E4065" s="6">
        <v>6</v>
      </c>
    </row>
    <row r="4066" spans="1:5" x14ac:dyDescent="0.25">
      <c r="B4066" s="6" t="s">
        <v>4516</v>
      </c>
    </row>
    <row r="4067" spans="1:5" x14ac:dyDescent="0.25">
      <c r="A4067" s="6">
        <v>100431086</v>
      </c>
      <c r="B4067" s="6" t="s">
        <v>3607</v>
      </c>
      <c r="C4067" s="6">
        <v>12</v>
      </c>
      <c r="D4067" s="6">
        <v>129.58000000000001</v>
      </c>
      <c r="E4067" s="6">
        <v>1</v>
      </c>
    </row>
    <row r="4068" spans="1:5" x14ac:dyDescent="0.25">
      <c r="B4068" s="6" t="s">
        <v>4525</v>
      </c>
    </row>
    <row r="4069" spans="1:5" x14ac:dyDescent="0.25">
      <c r="A4069" s="6">
        <v>25094</v>
      </c>
      <c r="B4069" s="6" t="s">
        <v>3608</v>
      </c>
      <c r="C4069" s="6">
        <v>12</v>
      </c>
      <c r="D4069" s="6">
        <v>115.25</v>
      </c>
      <c r="E4069" s="6">
        <v>1</v>
      </c>
    </row>
    <row r="4070" spans="1:5" x14ac:dyDescent="0.25">
      <c r="B4070" s="6" t="s">
        <v>4207</v>
      </c>
    </row>
    <row r="4071" spans="1:5" x14ac:dyDescent="0.25">
      <c r="A4071" s="6">
        <v>133845</v>
      </c>
      <c r="B4071" s="6" t="s">
        <v>3609</v>
      </c>
      <c r="C4071" s="6">
        <v>30</v>
      </c>
      <c r="D4071" s="6">
        <v>47.71</v>
      </c>
      <c r="E4071" s="6">
        <v>6</v>
      </c>
    </row>
    <row r="4072" spans="1:5" x14ac:dyDescent="0.25">
      <c r="A4072" s="6">
        <v>6243</v>
      </c>
      <c r="B4072" s="6" t="s">
        <v>3610</v>
      </c>
      <c r="C4072" s="6">
        <v>48</v>
      </c>
      <c r="D4072" s="6">
        <v>69.98</v>
      </c>
      <c r="E4072" s="6">
        <v>6</v>
      </c>
    </row>
    <row r="4073" spans="1:5" x14ac:dyDescent="0.25">
      <c r="A4073" s="6">
        <v>9198</v>
      </c>
      <c r="B4073" s="6" t="s">
        <v>3611</v>
      </c>
      <c r="C4073" s="6">
        <v>32</v>
      </c>
      <c r="D4073" s="6">
        <v>41.6</v>
      </c>
      <c r="E4073" s="6">
        <v>6</v>
      </c>
    </row>
    <row r="4074" spans="1:5" x14ac:dyDescent="0.25">
      <c r="A4074" s="6">
        <v>9199</v>
      </c>
      <c r="B4074" s="6" t="s">
        <v>3612</v>
      </c>
      <c r="C4074" s="6">
        <v>32</v>
      </c>
      <c r="D4074" s="6">
        <v>41.6</v>
      </c>
      <c r="E4074" s="6">
        <v>6</v>
      </c>
    </row>
    <row r="4075" spans="1:5" x14ac:dyDescent="0.25">
      <c r="B4075" s="6" t="s">
        <v>3613</v>
      </c>
    </row>
    <row r="4076" spans="1:5" x14ac:dyDescent="0.25">
      <c r="B4076" s="6" t="s">
        <v>4522</v>
      </c>
    </row>
    <row r="4077" spans="1:5" x14ac:dyDescent="0.25">
      <c r="A4077" s="6">
        <v>17719</v>
      </c>
      <c r="B4077" s="6" t="s">
        <v>3614</v>
      </c>
      <c r="C4077" s="6">
        <v>12</v>
      </c>
      <c r="D4077" s="6">
        <v>89.45</v>
      </c>
      <c r="E4077" s="6">
        <v>3</v>
      </c>
    </row>
    <row r="4078" spans="1:5" x14ac:dyDescent="0.25">
      <c r="B4078" s="6" t="s">
        <v>4526</v>
      </c>
    </row>
    <row r="4079" spans="1:5" x14ac:dyDescent="0.25">
      <c r="A4079" s="6">
        <v>100547135</v>
      </c>
      <c r="B4079" s="6" t="s">
        <v>3615</v>
      </c>
      <c r="C4079" s="6">
        <v>12</v>
      </c>
      <c r="D4079" s="6">
        <v>49.52</v>
      </c>
      <c r="E4079" s="6">
        <v>3</v>
      </c>
    </row>
    <row r="4080" spans="1:5" x14ac:dyDescent="0.25">
      <c r="A4080" s="6">
        <v>100547136</v>
      </c>
      <c r="B4080" s="6" t="s">
        <v>3616</v>
      </c>
      <c r="C4080" s="6">
        <v>12</v>
      </c>
      <c r="D4080" s="6">
        <v>49.52</v>
      </c>
      <c r="E4080" s="6">
        <v>3</v>
      </c>
    </row>
    <row r="4081" spans="1:5" x14ac:dyDescent="0.25">
      <c r="A4081" s="6">
        <v>100548369</v>
      </c>
      <c r="B4081" s="6" t="s">
        <v>3617</v>
      </c>
      <c r="C4081" s="6">
        <v>12</v>
      </c>
      <c r="D4081" s="6">
        <v>59.11</v>
      </c>
      <c r="E4081" s="6">
        <v>6</v>
      </c>
    </row>
    <row r="4082" spans="1:5" x14ac:dyDescent="0.25">
      <c r="B4082" s="6" t="s">
        <v>4527</v>
      </c>
    </row>
    <row r="4083" spans="1:5" x14ac:dyDescent="0.25">
      <c r="A4083" s="6">
        <v>100548717</v>
      </c>
      <c r="B4083" s="6" t="s">
        <v>3618</v>
      </c>
      <c r="C4083" s="6">
        <v>10</v>
      </c>
      <c r="D4083" s="6">
        <v>123.08</v>
      </c>
      <c r="E4083" s="6">
        <v>5</v>
      </c>
    </row>
    <row r="4084" spans="1:5" x14ac:dyDescent="0.25">
      <c r="A4084" s="6">
        <v>100548718</v>
      </c>
      <c r="B4084" s="6" t="s">
        <v>3619</v>
      </c>
      <c r="C4084" s="6">
        <v>10</v>
      </c>
      <c r="D4084" s="6">
        <v>123.08</v>
      </c>
      <c r="E4084" s="6">
        <v>5</v>
      </c>
    </row>
    <row r="4085" spans="1:5" x14ac:dyDescent="0.25">
      <c r="A4085" s="6">
        <v>17630</v>
      </c>
      <c r="B4085" s="6" t="s">
        <v>3620</v>
      </c>
      <c r="C4085" s="6">
        <v>12</v>
      </c>
      <c r="D4085" s="6">
        <v>247.32</v>
      </c>
      <c r="E4085" s="6">
        <v>1</v>
      </c>
    </row>
    <row r="4086" spans="1:5" x14ac:dyDescent="0.25">
      <c r="B4086" s="6" t="s">
        <v>4528</v>
      </c>
    </row>
    <row r="4087" spans="1:5" x14ac:dyDescent="0.25">
      <c r="A4087" s="6">
        <v>5991</v>
      </c>
      <c r="B4087" s="6" t="s">
        <v>3621</v>
      </c>
      <c r="C4087" s="6">
        <v>24</v>
      </c>
      <c r="D4087" s="6">
        <v>28.71</v>
      </c>
      <c r="E4087" s="6">
        <v>24</v>
      </c>
    </row>
    <row r="4088" spans="1:5" x14ac:dyDescent="0.25">
      <c r="B4088" s="6" t="s">
        <v>4516</v>
      </c>
    </row>
    <row r="4089" spans="1:5" x14ac:dyDescent="0.25">
      <c r="A4089" s="6">
        <v>28299</v>
      </c>
      <c r="B4089" s="6" t="s">
        <v>3622</v>
      </c>
      <c r="C4089" s="6">
        <v>6</v>
      </c>
      <c r="D4089" s="6">
        <v>171.78</v>
      </c>
      <c r="E4089" s="6">
        <v>3</v>
      </c>
    </row>
    <row r="4090" spans="1:5" x14ac:dyDescent="0.25">
      <c r="A4090" s="6">
        <v>124632</v>
      </c>
      <c r="B4090" s="6" t="s">
        <v>3623</v>
      </c>
      <c r="C4090" s="6">
        <v>6</v>
      </c>
      <c r="D4090" s="6">
        <v>171.78</v>
      </c>
      <c r="E4090" s="6">
        <v>2</v>
      </c>
    </row>
    <row r="4091" spans="1:5" x14ac:dyDescent="0.25">
      <c r="A4091" s="6">
        <v>100547600</v>
      </c>
      <c r="B4091" s="6" t="s">
        <v>3624</v>
      </c>
      <c r="C4091" s="6">
        <v>6</v>
      </c>
      <c r="D4091" s="6">
        <v>171.78</v>
      </c>
      <c r="E4091" s="6">
        <v>2</v>
      </c>
    </row>
    <row r="4092" spans="1:5" x14ac:dyDescent="0.25">
      <c r="A4092" s="6">
        <v>62689</v>
      </c>
      <c r="B4092" s="6" t="s">
        <v>3625</v>
      </c>
      <c r="C4092" s="6">
        <v>6</v>
      </c>
      <c r="D4092" s="6">
        <v>178.18</v>
      </c>
      <c r="E4092" s="6">
        <v>3</v>
      </c>
    </row>
    <row r="4093" spans="1:5" x14ac:dyDescent="0.25">
      <c r="A4093" s="6">
        <v>45722</v>
      </c>
      <c r="B4093" s="6" t="s">
        <v>3626</v>
      </c>
      <c r="C4093" s="6">
        <v>6</v>
      </c>
      <c r="D4093" s="6">
        <v>158.75</v>
      </c>
      <c r="E4093" s="6">
        <v>2</v>
      </c>
    </row>
    <row r="4094" spans="1:5" x14ac:dyDescent="0.25">
      <c r="A4094" s="6">
        <v>102028</v>
      </c>
      <c r="B4094" s="6" t="s">
        <v>3627</v>
      </c>
      <c r="C4094" s="6">
        <v>6</v>
      </c>
      <c r="D4094" s="6">
        <v>178.18</v>
      </c>
      <c r="E4094" s="6">
        <v>3</v>
      </c>
    </row>
    <row r="4095" spans="1:5" x14ac:dyDescent="0.25">
      <c r="A4095" s="6">
        <v>102178</v>
      </c>
      <c r="B4095" s="6" t="s">
        <v>3628</v>
      </c>
      <c r="C4095" s="6">
        <v>6</v>
      </c>
      <c r="D4095" s="6">
        <v>178.18</v>
      </c>
      <c r="E4095" s="6">
        <v>2</v>
      </c>
    </row>
    <row r="4096" spans="1:5" x14ac:dyDescent="0.25">
      <c r="B4096" s="6" t="s">
        <v>4529</v>
      </c>
    </row>
    <row r="4097" spans="1:5" x14ac:dyDescent="0.25">
      <c r="A4097" s="6">
        <v>57738</v>
      </c>
      <c r="B4097" s="6" t="s">
        <v>3629</v>
      </c>
      <c r="C4097" s="6">
        <v>12</v>
      </c>
      <c r="D4097" s="6">
        <v>130.41999999999999</v>
      </c>
      <c r="E4097" s="6">
        <v>3</v>
      </c>
    </row>
    <row r="4098" spans="1:5" x14ac:dyDescent="0.25">
      <c r="A4098" s="6">
        <v>26380</v>
      </c>
      <c r="B4098" s="6" t="s">
        <v>3630</v>
      </c>
      <c r="C4098" s="6">
        <v>12</v>
      </c>
      <c r="D4098" s="6">
        <v>135.85</v>
      </c>
      <c r="E4098" s="6">
        <v>3</v>
      </c>
    </row>
    <row r="4099" spans="1:5" x14ac:dyDescent="0.25">
      <c r="B4099" s="6" t="s">
        <v>4260</v>
      </c>
    </row>
    <row r="4100" spans="1:5" x14ac:dyDescent="0.25">
      <c r="A4100" s="6">
        <v>8553</v>
      </c>
      <c r="B4100" s="6" t="s">
        <v>3631</v>
      </c>
      <c r="C4100" s="6">
        <v>12</v>
      </c>
      <c r="D4100" s="6">
        <v>149.58000000000001</v>
      </c>
      <c r="E4100" s="6">
        <v>3</v>
      </c>
    </row>
    <row r="4101" spans="1:5" x14ac:dyDescent="0.25">
      <c r="A4101" s="6">
        <v>100545238</v>
      </c>
      <c r="B4101" s="6" t="s">
        <v>3632</v>
      </c>
      <c r="C4101" s="6">
        <v>12</v>
      </c>
      <c r="D4101" s="6">
        <v>158.06</v>
      </c>
      <c r="E4101" s="6">
        <v>1</v>
      </c>
    </row>
    <row r="4102" spans="1:5" x14ac:dyDescent="0.25">
      <c r="A4102" s="6">
        <v>100545237</v>
      </c>
      <c r="B4102" s="6" t="s">
        <v>3633</v>
      </c>
      <c r="C4102" s="6">
        <v>12</v>
      </c>
      <c r="D4102" s="6">
        <v>143.18</v>
      </c>
      <c r="E4102" s="6">
        <v>1</v>
      </c>
    </row>
    <row r="4103" spans="1:5" x14ac:dyDescent="0.25">
      <c r="A4103" s="6">
        <v>100545240</v>
      </c>
      <c r="B4103" s="6" t="s">
        <v>3634</v>
      </c>
      <c r="C4103" s="6">
        <v>6</v>
      </c>
      <c r="D4103" s="6">
        <v>201.44</v>
      </c>
      <c r="E4103" s="6">
        <v>1</v>
      </c>
    </row>
    <row r="4104" spans="1:5" x14ac:dyDescent="0.25">
      <c r="A4104" s="6">
        <v>100547353</v>
      </c>
      <c r="B4104" s="6" t="s">
        <v>3635</v>
      </c>
      <c r="C4104" s="6">
        <v>12</v>
      </c>
      <c r="D4104" s="6">
        <v>99.35</v>
      </c>
      <c r="E4104" s="6">
        <v>1</v>
      </c>
    </row>
    <row r="4105" spans="1:5" x14ac:dyDescent="0.25">
      <c r="A4105" s="6">
        <v>138386</v>
      </c>
      <c r="B4105" s="6" t="s">
        <v>3636</v>
      </c>
      <c r="C4105" s="6">
        <v>12</v>
      </c>
      <c r="D4105" s="6">
        <v>122.32</v>
      </c>
      <c r="E4105" s="6">
        <v>2</v>
      </c>
    </row>
    <row r="4106" spans="1:5" x14ac:dyDescent="0.25">
      <c r="B4106" s="6" t="s">
        <v>4207</v>
      </c>
    </row>
    <row r="4107" spans="1:5" x14ac:dyDescent="0.25">
      <c r="A4107" s="6">
        <v>100545232</v>
      </c>
      <c r="B4107" s="6" t="s">
        <v>3637</v>
      </c>
      <c r="C4107" s="6">
        <v>12</v>
      </c>
      <c r="D4107" s="6">
        <v>176.26</v>
      </c>
      <c r="E4107" s="6">
        <v>1</v>
      </c>
    </row>
    <row r="4108" spans="1:5" x14ac:dyDescent="0.25">
      <c r="A4108" s="6">
        <v>100545234</v>
      </c>
      <c r="B4108" s="6" t="s">
        <v>3638</v>
      </c>
      <c r="C4108" s="6">
        <v>24</v>
      </c>
      <c r="D4108" s="6">
        <v>116.59</v>
      </c>
      <c r="E4108" s="6">
        <v>1</v>
      </c>
    </row>
    <row r="4109" spans="1:5" x14ac:dyDescent="0.25">
      <c r="A4109" s="6">
        <v>100503166</v>
      </c>
      <c r="B4109" s="6" t="s">
        <v>3639</v>
      </c>
      <c r="C4109" s="6">
        <v>12</v>
      </c>
      <c r="D4109" s="6">
        <v>60.72</v>
      </c>
      <c r="E4109" s="6">
        <v>3</v>
      </c>
    </row>
    <row r="4110" spans="1:5" x14ac:dyDescent="0.25">
      <c r="A4110" s="6">
        <v>100503158</v>
      </c>
      <c r="B4110" s="6" t="s">
        <v>3640</v>
      </c>
      <c r="C4110" s="6">
        <v>12</v>
      </c>
      <c r="D4110" s="6">
        <v>60.72</v>
      </c>
      <c r="E4110" s="6">
        <v>3</v>
      </c>
    </row>
    <row r="4111" spans="1:5" x14ac:dyDescent="0.25">
      <c r="A4111" s="6">
        <v>100503140</v>
      </c>
      <c r="B4111" s="6" t="s">
        <v>3641</v>
      </c>
      <c r="C4111" s="6">
        <v>12</v>
      </c>
      <c r="D4111" s="6">
        <v>60.72</v>
      </c>
      <c r="E4111" s="6">
        <v>3</v>
      </c>
    </row>
    <row r="4112" spans="1:5" x14ac:dyDescent="0.25">
      <c r="A4112" s="6">
        <v>30281</v>
      </c>
      <c r="B4112" s="6" t="s">
        <v>3642</v>
      </c>
      <c r="C4112" s="6">
        <v>12</v>
      </c>
      <c r="D4112" s="6">
        <v>54.14</v>
      </c>
      <c r="E4112" s="6">
        <v>3</v>
      </c>
    </row>
    <row r="4113" spans="1:5" x14ac:dyDescent="0.25">
      <c r="A4113" s="6">
        <v>100550835</v>
      </c>
      <c r="B4113" s="6" t="s">
        <v>3643</v>
      </c>
      <c r="C4113" s="6">
        <v>12</v>
      </c>
      <c r="D4113" s="6">
        <v>69.22</v>
      </c>
      <c r="E4113" s="6">
        <v>3</v>
      </c>
    </row>
    <row r="4114" spans="1:5" x14ac:dyDescent="0.25">
      <c r="A4114" s="6">
        <v>100550827</v>
      </c>
      <c r="B4114" s="6" t="s">
        <v>3644</v>
      </c>
      <c r="C4114" s="6">
        <v>12</v>
      </c>
      <c r="D4114" s="6">
        <v>69.22</v>
      </c>
      <c r="E4114" s="6">
        <v>3</v>
      </c>
    </row>
    <row r="4115" spans="1:5" x14ac:dyDescent="0.25">
      <c r="A4115" s="6">
        <v>18077</v>
      </c>
      <c r="B4115" s="6" t="s">
        <v>3645</v>
      </c>
      <c r="C4115" s="6">
        <v>12</v>
      </c>
      <c r="D4115" s="6">
        <v>99.15</v>
      </c>
      <c r="E4115" s="6">
        <v>3</v>
      </c>
    </row>
    <row r="4116" spans="1:5" x14ac:dyDescent="0.25">
      <c r="B4116" s="6" t="s">
        <v>4530</v>
      </c>
    </row>
    <row r="4117" spans="1:5" x14ac:dyDescent="0.25">
      <c r="A4117" s="6">
        <v>100545295</v>
      </c>
      <c r="B4117" s="6" t="s">
        <v>3646</v>
      </c>
      <c r="C4117" s="6">
        <v>1</v>
      </c>
      <c r="D4117" s="6">
        <v>125.5</v>
      </c>
      <c r="E4117" s="6">
        <v>1</v>
      </c>
    </row>
    <row r="4118" spans="1:5" x14ac:dyDescent="0.25">
      <c r="A4118" s="6">
        <v>100545297</v>
      </c>
      <c r="B4118" s="6" t="s">
        <v>3647</v>
      </c>
      <c r="C4118" s="6">
        <v>1</v>
      </c>
      <c r="D4118" s="6">
        <v>125.5</v>
      </c>
      <c r="E4118" s="6">
        <v>1</v>
      </c>
    </row>
    <row r="4119" spans="1:5" x14ac:dyDescent="0.25">
      <c r="B4119" s="6" t="s">
        <v>3504</v>
      </c>
    </row>
    <row r="4120" spans="1:5" x14ac:dyDescent="0.25">
      <c r="A4120" s="6">
        <v>100522586</v>
      </c>
      <c r="B4120" s="6" t="s">
        <v>3648</v>
      </c>
      <c r="C4120" s="6">
        <v>20</v>
      </c>
      <c r="D4120" s="6">
        <v>160.13</v>
      </c>
      <c r="E4120" s="6">
        <v>1</v>
      </c>
    </row>
    <row r="4121" spans="1:5" x14ac:dyDescent="0.25">
      <c r="A4121" s="6">
        <v>100522471</v>
      </c>
      <c r="B4121" s="6" t="s">
        <v>3649</v>
      </c>
      <c r="C4121" s="6">
        <v>9</v>
      </c>
      <c r="D4121" s="6">
        <v>108.23</v>
      </c>
      <c r="E4121" s="6">
        <v>1</v>
      </c>
    </row>
    <row r="4122" spans="1:5" x14ac:dyDescent="0.25">
      <c r="B4122" s="6" t="s">
        <v>3650</v>
      </c>
    </row>
    <row r="4123" spans="1:5" x14ac:dyDescent="0.25">
      <c r="A4123" s="6">
        <v>100490449</v>
      </c>
      <c r="B4123" s="6" t="s">
        <v>3651</v>
      </c>
      <c r="C4123" s="6">
        <v>12</v>
      </c>
      <c r="D4123" s="6">
        <v>40.06</v>
      </c>
      <c r="E4123" s="6">
        <v>3</v>
      </c>
    </row>
    <row r="4124" spans="1:5" x14ac:dyDescent="0.25">
      <c r="A4124" s="6">
        <v>100490799</v>
      </c>
      <c r="B4124" s="6" t="s">
        <v>3652</v>
      </c>
      <c r="C4124" s="6">
        <v>12</v>
      </c>
      <c r="D4124" s="6">
        <v>40.06</v>
      </c>
      <c r="E4124" s="6">
        <v>3</v>
      </c>
    </row>
    <row r="4125" spans="1:5" x14ac:dyDescent="0.25">
      <c r="B4125" s="6" t="s">
        <v>3653</v>
      </c>
    </row>
    <row r="4126" spans="1:5" x14ac:dyDescent="0.25">
      <c r="B4126" s="6" t="s">
        <v>4531</v>
      </c>
    </row>
    <row r="4127" spans="1:5" x14ac:dyDescent="0.25">
      <c r="A4127" s="6">
        <v>2814</v>
      </c>
      <c r="B4127" s="6" t="s">
        <v>3654</v>
      </c>
      <c r="C4127" s="6">
        <v>20</v>
      </c>
      <c r="D4127" s="6">
        <v>71.03</v>
      </c>
      <c r="E4127" s="6">
        <v>1</v>
      </c>
    </row>
    <row r="4128" spans="1:5" x14ac:dyDescent="0.25">
      <c r="A4128" s="6">
        <v>8601</v>
      </c>
      <c r="B4128" s="6" t="s">
        <v>3655</v>
      </c>
      <c r="C4128" s="6">
        <v>25</v>
      </c>
      <c r="D4128" s="6">
        <v>56.19</v>
      </c>
      <c r="E4128" s="6">
        <v>3</v>
      </c>
    </row>
    <row r="4129" spans="1:5" x14ac:dyDescent="0.25">
      <c r="B4129" s="6" t="s">
        <v>4530</v>
      </c>
    </row>
    <row r="4130" spans="1:5" x14ac:dyDescent="0.25">
      <c r="A4130" s="6">
        <v>23904</v>
      </c>
      <c r="B4130" s="6" t="s">
        <v>3656</v>
      </c>
      <c r="C4130" s="6">
        <v>12</v>
      </c>
      <c r="D4130" s="6">
        <v>39.86</v>
      </c>
      <c r="E4130" s="6">
        <v>3</v>
      </c>
    </row>
    <row r="4131" spans="1:5" x14ac:dyDescent="0.25">
      <c r="B4131" s="6" t="s">
        <v>3657</v>
      </c>
    </row>
    <row r="4132" spans="1:5" x14ac:dyDescent="0.25">
      <c r="A4132" s="6">
        <v>7551</v>
      </c>
      <c r="B4132" s="6" t="s">
        <v>3658</v>
      </c>
      <c r="C4132" s="6">
        <v>24</v>
      </c>
      <c r="D4132" s="6">
        <v>39.049999999999997</v>
      </c>
      <c r="E4132" s="6">
        <v>1</v>
      </c>
    </row>
    <row r="4133" spans="1:5" x14ac:dyDescent="0.25">
      <c r="A4133" s="6">
        <v>100547460</v>
      </c>
      <c r="B4133" s="6" t="s">
        <v>3659</v>
      </c>
      <c r="C4133" s="6">
        <v>12</v>
      </c>
      <c r="D4133" s="6">
        <v>124.96</v>
      </c>
      <c r="E4133" s="6">
        <v>1</v>
      </c>
    </row>
    <row r="4134" spans="1:5" x14ac:dyDescent="0.25">
      <c r="A4134" s="6">
        <v>100547466</v>
      </c>
      <c r="B4134" s="6" t="s">
        <v>3660</v>
      </c>
      <c r="C4134" s="6">
        <v>9</v>
      </c>
      <c r="D4134" s="6">
        <v>113.15</v>
      </c>
      <c r="E4134" s="6">
        <v>1</v>
      </c>
    </row>
    <row r="4135" spans="1:5" x14ac:dyDescent="0.25">
      <c r="B4135" s="6" t="s">
        <v>3661</v>
      </c>
    </row>
    <row r="4136" spans="1:5" x14ac:dyDescent="0.25">
      <c r="A4136" s="6">
        <v>100429322</v>
      </c>
      <c r="B4136" s="6" t="s">
        <v>3662</v>
      </c>
      <c r="C4136" s="6">
        <v>40</v>
      </c>
      <c r="D4136" s="6">
        <v>5.2</v>
      </c>
      <c r="E4136" s="6">
        <v>40</v>
      </c>
    </row>
    <row r="4137" spans="1:5" x14ac:dyDescent="0.25">
      <c r="A4137" s="6">
        <v>26493</v>
      </c>
      <c r="B4137" s="6" t="s">
        <v>3663</v>
      </c>
      <c r="C4137" s="6">
        <v>10</v>
      </c>
      <c r="D4137" s="6">
        <v>42</v>
      </c>
      <c r="E4137" s="6">
        <v>2</v>
      </c>
    </row>
    <row r="4138" spans="1:5" x14ac:dyDescent="0.25">
      <c r="A4138" s="6">
        <v>25069</v>
      </c>
      <c r="B4138" s="6" t="s">
        <v>3664</v>
      </c>
      <c r="C4138" s="6">
        <v>48</v>
      </c>
      <c r="D4138" s="6">
        <v>23.8</v>
      </c>
      <c r="E4138" s="6">
        <v>6</v>
      </c>
    </row>
    <row r="4139" spans="1:5" x14ac:dyDescent="0.25">
      <c r="B4139" s="6" t="s">
        <v>4528</v>
      </c>
    </row>
    <row r="4140" spans="1:5" x14ac:dyDescent="0.25">
      <c r="A4140" s="6">
        <v>31489</v>
      </c>
      <c r="B4140" s="6" t="s">
        <v>3665</v>
      </c>
      <c r="C4140" s="6">
        <v>20</v>
      </c>
      <c r="D4140" s="6">
        <v>398.96</v>
      </c>
      <c r="E4140" s="6">
        <v>1</v>
      </c>
    </row>
    <row r="4141" spans="1:5" x14ac:dyDescent="0.25">
      <c r="A4141" s="6">
        <v>3355</v>
      </c>
      <c r="B4141" s="6" t="s">
        <v>3666</v>
      </c>
      <c r="C4141" s="6">
        <v>40</v>
      </c>
      <c r="D4141" s="6">
        <v>80.25</v>
      </c>
      <c r="E4141" s="6">
        <v>10</v>
      </c>
    </row>
    <row r="4142" spans="1:5" x14ac:dyDescent="0.25">
      <c r="B4142" s="6" t="s">
        <v>4516</v>
      </c>
    </row>
    <row r="4143" spans="1:5" x14ac:dyDescent="0.25">
      <c r="A4143" s="6">
        <v>10657</v>
      </c>
      <c r="B4143" s="6" t="s">
        <v>3667</v>
      </c>
      <c r="C4143" s="6">
        <v>16</v>
      </c>
      <c r="D4143" s="6">
        <v>70.33</v>
      </c>
      <c r="E4143" s="6">
        <v>1</v>
      </c>
    </row>
    <row r="4144" spans="1:5" x14ac:dyDescent="0.25">
      <c r="B4144" s="6" t="s">
        <v>4525</v>
      </c>
    </row>
    <row r="4145" spans="1:5" x14ac:dyDescent="0.25">
      <c r="A4145" s="6">
        <v>61041</v>
      </c>
      <c r="B4145" s="6" t="s">
        <v>3668</v>
      </c>
      <c r="C4145" s="6">
        <v>72</v>
      </c>
      <c r="D4145" s="6">
        <v>61.05</v>
      </c>
      <c r="E4145" s="6">
        <v>12</v>
      </c>
    </row>
    <row r="4146" spans="1:5" x14ac:dyDescent="0.25">
      <c r="A4146" s="6">
        <v>15682</v>
      </c>
      <c r="B4146" s="6" t="s">
        <v>3669</v>
      </c>
      <c r="C4146" s="6">
        <v>72</v>
      </c>
      <c r="D4146" s="6">
        <v>31.8</v>
      </c>
      <c r="E4146" s="6">
        <v>12</v>
      </c>
    </row>
    <row r="4147" spans="1:5" x14ac:dyDescent="0.25">
      <c r="B4147" s="6" t="s">
        <v>4532</v>
      </c>
    </row>
    <row r="4148" spans="1:5" x14ac:dyDescent="0.25">
      <c r="A4148" s="6">
        <v>37476</v>
      </c>
      <c r="B4148" s="6" t="s">
        <v>3670</v>
      </c>
      <c r="C4148" s="6">
        <v>6</v>
      </c>
      <c r="D4148" s="6">
        <v>302.41000000000003</v>
      </c>
      <c r="E4148" s="6">
        <v>6</v>
      </c>
    </row>
    <row r="4149" spans="1:5" x14ac:dyDescent="0.25">
      <c r="A4149" s="6">
        <v>44282</v>
      </c>
      <c r="B4149" s="6" t="s">
        <v>3671</v>
      </c>
      <c r="C4149" s="6">
        <v>6</v>
      </c>
      <c r="D4149" s="6">
        <v>148.09</v>
      </c>
      <c r="E4149" s="6">
        <v>1</v>
      </c>
    </row>
    <row r="4150" spans="1:5" x14ac:dyDescent="0.25">
      <c r="B4150" s="6" t="s">
        <v>4533</v>
      </c>
    </row>
    <row r="4151" spans="1:5" x14ac:dyDescent="0.25">
      <c r="A4151" s="6">
        <v>151411</v>
      </c>
      <c r="B4151" s="6" t="s">
        <v>3672</v>
      </c>
      <c r="C4151" s="6">
        <v>24</v>
      </c>
      <c r="D4151" s="6">
        <v>237.94</v>
      </c>
      <c r="E4151" s="6">
        <v>1</v>
      </c>
    </row>
    <row r="4152" spans="1:5" x14ac:dyDescent="0.25">
      <c r="A4152" s="6">
        <v>21506</v>
      </c>
      <c r="B4152" s="6" t="s">
        <v>3673</v>
      </c>
      <c r="C4152" s="6">
        <v>24</v>
      </c>
      <c r="D4152" s="6">
        <v>116.57</v>
      </c>
      <c r="E4152" s="6">
        <v>1</v>
      </c>
    </row>
    <row r="4153" spans="1:5" x14ac:dyDescent="0.25">
      <c r="B4153" s="6" t="s">
        <v>4530</v>
      </c>
    </row>
    <row r="4154" spans="1:5" x14ac:dyDescent="0.25">
      <c r="A4154" s="6">
        <v>100560144</v>
      </c>
      <c r="B4154" s="6" t="s">
        <v>3674</v>
      </c>
      <c r="C4154" s="6">
        <v>10</v>
      </c>
      <c r="D4154" s="6">
        <v>187.18</v>
      </c>
      <c r="E4154" s="6">
        <v>1</v>
      </c>
    </row>
    <row r="4155" spans="1:5" x14ac:dyDescent="0.25">
      <c r="B4155" s="6" t="s">
        <v>4534</v>
      </c>
    </row>
    <row r="4156" spans="1:5" x14ac:dyDescent="0.25">
      <c r="A4156" s="6">
        <v>2949</v>
      </c>
      <c r="B4156" s="6" t="s">
        <v>3675</v>
      </c>
      <c r="C4156" s="6">
        <v>30</v>
      </c>
      <c r="D4156" s="6">
        <v>35.979999999999997</v>
      </c>
      <c r="E4156" s="6">
        <v>5</v>
      </c>
    </row>
    <row r="4157" spans="1:5" x14ac:dyDescent="0.25">
      <c r="B4157" s="6" t="s">
        <v>4535</v>
      </c>
    </row>
    <row r="4158" spans="1:5" x14ac:dyDescent="0.25">
      <c r="A4158" s="6">
        <v>33073</v>
      </c>
      <c r="B4158" s="6" t="s">
        <v>3676</v>
      </c>
      <c r="C4158" s="6">
        <v>40</v>
      </c>
      <c r="D4158" s="6">
        <v>28.3</v>
      </c>
      <c r="E4158" s="6">
        <v>5</v>
      </c>
    </row>
    <row r="4159" spans="1:5" x14ac:dyDescent="0.25">
      <c r="A4159" s="6">
        <v>33077</v>
      </c>
      <c r="B4159" s="6" t="s">
        <v>3677</v>
      </c>
      <c r="C4159" s="6">
        <v>30</v>
      </c>
      <c r="D4159" s="6">
        <v>45.35</v>
      </c>
      <c r="E4159" s="6">
        <v>5</v>
      </c>
    </row>
    <row r="4160" spans="1:5" x14ac:dyDescent="0.25">
      <c r="A4160" s="6">
        <v>33090</v>
      </c>
      <c r="B4160" s="6" t="s">
        <v>3678</v>
      </c>
      <c r="C4160" s="6">
        <v>30</v>
      </c>
      <c r="D4160" s="6">
        <v>40.119999999999997</v>
      </c>
      <c r="E4160" s="6">
        <v>5</v>
      </c>
    </row>
    <row r="4161" spans="1:5" x14ac:dyDescent="0.25">
      <c r="B4161" s="6" t="s">
        <v>4516</v>
      </c>
    </row>
    <row r="4162" spans="1:5" x14ac:dyDescent="0.25">
      <c r="A4162" s="6">
        <v>100547798</v>
      </c>
      <c r="B4162" s="6" t="s">
        <v>3679</v>
      </c>
      <c r="C4162" s="6">
        <v>6</v>
      </c>
      <c r="D4162" s="6">
        <v>284.79000000000002</v>
      </c>
      <c r="E4162" s="6">
        <v>3</v>
      </c>
    </row>
    <row r="4163" spans="1:5" x14ac:dyDescent="0.25">
      <c r="A4163" s="6">
        <v>100547603</v>
      </c>
      <c r="B4163" s="6" t="s">
        <v>3680</v>
      </c>
      <c r="C4163" s="6">
        <v>6</v>
      </c>
      <c r="D4163" s="6">
        <v>148.09</v>
      </c>
      <c r="E4163" s="6">
        <v>1</v>
      </c>
    </row>
    <row r="4164" spans="1:5" x14ac:dyDescent="0.25">
      <c r="A4164" s="6">
        <v>100547602</v>
      </c>
      <c r="B4164" s="6" t="s">
        <v>3681</v>
      </c>
      <c r="C4164" s="6">
        <v>96</v>
      </c>
      <c r="D4164" s="6">
        <v>86.49</v>
      </c>
      <c r="E4164" s="6">
        <v>6</v>
      </c>
    </row>
    <row r="4165" spans="1:5" x14ac:dyDescent="0.25">
      <c r="A4165" s="6">
        <v>100490781</v>
      </c>
      <c r="B4165" s="6" t="s">
        <v>3682</v>
      </c>
      <c r="C4165" s="6">
        <v>96</v>
      </c>
      <c r="D4165" s="6">
        <v>40.409999999999997</v>
      </c>
      <c r="E4165" s="6">
        <v>6</v>
      </c>
    </row>
    <row r="4166" spans="1:5" x14ac:dyDescent="0.25">
      <c r="A4166" s="6">
        <v>94776</v>
      </c>
      <c r="B4166" s="6" t="s">
        <v>3683</v>
      </c>
      <c r="C4166" s="6">
        <v>20</v>
      </c>
      <c r="D4166" s="6">
        <v>474.94</v>
      </c>
      <c r="E4166" s="6">
        <v>1</v>
      </c>
    </row>
    <row r="4167" spans="1:5" x14ac:dyDescent="0.25">
      <c r="A4167" s="6">
        <v>19194</v>
      </c>
      <c r="B4167" s="6" t="s">
        <v>3684</v>
      </c>
      <c r="C4167" s="6">
        <v>18</v>
      </c>
      <c r="D4167" s="6">
        <v>67.959999999999994</v>
      </c>
      <c r="E4167" s="6">
        <v>5</v>
      </c>
    </row>
    <row r="4168" spans="1:5" x14ac:dyDescent="0.25">
      <c r="A4168" s="6">
        <v>38556</v>
      </c>
      <c r="B4168" s="6" t="s">
        <v>3685</v>
      </c>
      <c r="C4168" s="6">
        <v>18</v>
      </c>
      <c r="D4168" s="6">
        <v>67.959999999999994</v>
      </c>
      <c r="E4168" s="6">
        <v>9</v>
      </c>
    </row>
    <row r="4169" spans="1:5" x14ac:dyDescent="0.25">
      <c r="A4169" s="6">
        <v>144246</v>
      </c>
      <c r="B4169" s="6" t="s">
        <v>3686</v>
      </c>
      <c r="C4169" s="6">
        <v>20</v>
      </c>
      <c r="D4169" s="6">
        <v>103.61</v>
      </c>
      <c r="E4169" s="6">
        <v>2</v>
      </c>
    </row>
    <row r="4170" spans="1:5" x14ac:dyDescent="0.25">
      <c r="A4170" s="6">
        <v>2941</v>
      </c>
      <c r="B4170" s="6" t="s">
        <v>3687</v>
      </c>
      <c r="C4170" s="6">
        <v>24</v>
      </c>
      <c r="D4170" s="6">
        <v>103.61</v>
      </c>
      <c r="E4170" s="6">
        <v>2</v>
      </c>
    </row>
    <row r="4171" spans="1:5" x14ac:dyDescent="0.25">
      <c r="A4171" s="6">
        <v>2942</v>
      </c>
      <c r="B4171" s="6" t="s">
        <v>3688</v>
      </c>
      <c r="C4171" s="6">
        <v>16</v>
      </c>
      <c r="D4171" s="6">
        <v>103.61</v>
      </c>
      <c r="E4171" s="6">
        <v>8</v>
      </c>
    </row>
    <row r="4172" spans="1:5" x14ac:dyDescent="0.25">
      <c r="A4172" s="6">
        <v>48174</v>
      </c>
      <c r="B4172" s="6" t="s">
        <v>3689</v>
      </c>
      <c r="C4172" s="6">
        <v>18</v>
      </c>
      <c r="D4172" s="6">
        <v>70.09</v>
      </c>
      <c r="E4172" s="6">
        <v>6</v>
      </c>
    </row>
    <row r="4173" spans="1:5" x14ac:dyDescent="0.25">
      <c r="A4173" s="6">
        <v>34154</v>
      </c>
      <c r="B4173" s="6" t="s">
        <v>3690</v>
      </c>
      <c r="C4173" s="6">
        <v>24</v>
      </c>
      <c r="D4173" s="6">
        <v>82.73</v>
      </c>
      <c r="E4173" s="6">
        <v>6</v>
      </c>
    </row>
    <row r="4174" spans="1:5" x14ac:dyDescent="0.25">
      <c r="A4174" s="6">
        <v>34152</v>
      </c>
      <c r="B4174" s="6" t="s">
        <v>3691</v>
      </c>
      <c r="C4174" s="6">
        <v>24</v>
      </c>
      <c r="D4174" s="6">
        <v>82.73</v>
      </c>
      <c r="E4174" s="6">
        <v>6</v>
      </c>
    </row>
    <row r="4175" spans="1:5" x14ac:dyDescent="0.25">
      <c r="A4175" s="6">
        <v>100546898</v>
      </c>
      <c r="B4175" s="6" t="s">
        <v>3692</v>
      </c>
      <c r="C4175" s="6">
        <v>8</v>
      </c>
      <c r="D4175" s="6">
        <v>190.16</v>
      </c>
      <c r="E4175" s="6">
        <v>1</v>
      </c>
    </row>
    <row r="4176" spans="1:5" x14ac:dyDescent="0.25">
      <c r="A4176" s="6">
        <v>101608</v>
      </c>
      <c r="B4176" s="6" t="s">
        <v>3693</v>
      </c>
      <c r="C4176" s="6">
        <v>20</v>
      </c>
      <c r="D4176" s="6">
        <v>103.61</v>
      </c>
      <c r="E4176" s="6">
        <v>5</v>
      </c>
    </row>
    <row r="4177" spans="1:5" x14ac:dyDescent="0.25">
      <c r="B4177" s="6" t="s">
        <v>4536</v>
      </c>
    </row>
    <row r="4178" spans="1:5" x14ac:dyDescent="0.25">
      <c r="A4178" s="6">
        <f>2153</f>
        <v>2153</v>
      </c>
      <c r="B4178" s="6" t="s">
        <v>3694</v>
      </c>
      <c r="C4178" s="6">
        <v>48</v>
      </c>
      <c r="D4178" s="6">
        <v>16.59</v>
      </c>
      <c r="E4178" s="6">
        <v>48</v>
      </c>
    </row>
    <row r="4179" spans="1:5" x14ac:dyDescent="0.25">
      <c r="A4179" s="6">
        <v>100543439</v>
      </c>
      <c r="B4179" s="6" t="s">
        <v>3695</v>
      </c>
      <c r="C4179" s="6">
        <v>16</v>
      </c>
      <c r="D4179" s="6">
        <v>74.75</v>
      </c>
      <c r="E4179" s="6">
        <v>4</v>
      </c>
    </row>
    <row r="4180" spans="1:5" x14ac:dyDescent="0.25">
      <c r="A4180" s="6">
        <v>100543440</v>
      </c>
      <c r="B4180" s="6" t="s">
        <v>3696</v>
      </c>
      <c r="C4180" s="6">
        <v>16</v>
      </c>
      <c r="D4180" s="6">
        <v>82.43</v>
      </c>
      <c r="E4180" s="6">
        <v>4</v>
      </c>
    </row>
    <row r="4181" spans="1:5" x14ac:dyDescent="0.25">
      <c r="A4181" s="6">
        <v>100543437</v>
      </c>
      <c r="B4181" s="6" t="s">
        <v>3697</v>
      </c>
      <c r="C4181" s="6">
        <v>14</v>
      </c>
      <c r="D4181" s="6">
        <v>107.18</v>
      </c>
      <c r="E4181" s="6">
        <v>2</v>
      </c>
    </row>
    <row r="4182" spans="1:5" x14ac:dyDescent="0.25">
      <c r="A4182" s="6">
        <v>8168</v>
      </c>
      <c r="B4182" s="6" t="s">
        <v>3698</v>
      </c>
      <c r="C4182" s="6">
        <v>12</v>
      </c>
      <c r="D4182" s="6">
        <v>76.349999999999994</v>
      </c>
      <c r="E4182" s="6">
        <v>2</v>
      </c>
    </row>
    <row r="4183" spans="1:5" x14ac:dyDescent="0.25">
      <c r="B4183" s="6" t="s">
        <v>4537</v>
      </c>
    </row>
    <row r="4184" spans="1:5" x14ac:dyDescent="0.25">
      <c r="A4184" s="6">
        <v>758</v>
      </c>
      <c r="B4184" s="6" t="s">
        <v>3699</v>
      </c>
      <c r="C4184" s="6">
        <v>10</v>
      </c>
      <c r="D4184" s="6">
        <v>162.54</v>
      </c>
      <c r="E4184" s="6">
        <v>1</v>
      </c>
    </row>
    <row r="4185" spans="1:5" x14ac:dyDescent="0.25">
      <c r="B4185" s="6" t="s">
        <v>4538</v>
      </c>
    </row>
    <row r="4186" spans="1:5" x14ac:dyDescent="0.25">
      <c r="A4186" s="6">
        <v>100543740</v>
      </c>
      <c r="B4186" s="6" t="s">
        <v>3700</v>
      </c>
      <c r="C4186" s="6">
        <v>12</v>
      </c>
      <c r="D4186" s="6">
        <v>246.36</v>
      </c>
      <c r="E4186" s="6">
        <v>1</v>
      </c>
    </row>
    <row r="4187" spans="1:5" x14ac:dyDescent="0.25">
      <c r="A4187" s="6">
        <v>24955</v>
      </c>
      <c r="B4187" s="6" t="s">
        <v>3701</v>
      </c>
      <c r="C4187" s="6">
        <v>12</v>
      </c>
      <c r="D4187" s="6">
        <v>170.29</v>
      </c>
      <c r="E4187" s="6">
        <v>1</v>
      </c>
    </row>
    <row r="4188" spans="1:5" x14ac:dyDescent="0.25">
      <c r="A4188" s="6">
        <v>100547800</v>
      </c>
      <c r="B4188" s="6" t="s">
        <v>3702</v>
      </c>
      <c r="C4188" s="6">
        <v>6</v>
      </c>
      <c r="D4188" s="6">
        <v>164.97</v>
      </c>
      <c r="E4188" s="6">
        <v>1</v>
      </c>
    </row>
    <row r="4189" spans="1:5" x14ac:dyDescent="0.25">
      <c r="A4189" s="6">
        <v>51580</v>
      </c>
      <c r="B4189" s="6" t="s">
        <v>3703</v>
      </c>
      <c r="C4189" s="6">
        <v>6</v>
      </c>
      <c r="D4189" s="6">
        <v>134.88999999999999</v>
      </c>
      <c r="E4189" s="6">
        <v>1</v>
      </c>
    </row>
    <row r="4190" spans="1:5" x14ac:dyDescent="0.25">
      <c r="A4190" s="6">
        <v>22257</v>
      </c>
      <c r="B4190" s="6" t="s">
        <v>3704</v>
      </c>
      <c r="C4190" s="6">
        <v>6</v>
      </c>
      <c r="D4190" s="6">
        <v>134.88999999999999</v>
      </c>
      <c r="E4190" s="6">
        <v>1</v>
      </c>
    </row>
    <row r="4191" spans="1:5" x14ac:dyDescent="0.25">
      <c r="B4191" s="6" t="s">
        <v>4539</v>
      </c>
    </row>
    <row r="4192" spans="1:5" x14ac:dyDescent="0.25">
      <c r="A4192" s="6">
        <v>43253</v>
      </c>
      <c r="B4192" s="6" t="s">
        <v>3705</v>
      </c>
      <c r="C4192" s="6">
        <v>48</v>
      </c>
      <c r="D4192" s="6">
        <v>6.96</v>
      </c>
      <c r="E4192" s="6">
        <v>48</v>
      </c>
    </row>
    <row r="4193" spans="1:5" x14ac:dyDescent="0.25">
      <c r="A4193" s="6">
        <v>54532</v>
      </c>
      <c r="B4193" s="6" t="s">
        <v>3706</v>
      </c>
      <c r="C4193" s="6">
        <v>12</v>
      </c>
      <c r="D4193" s="6">
        <v>124.45</v>
      </c>
      <c r="E4193" s="6">
        <v>1</v>
      </c>
    </row>
    <row r="4194" spans="1:5" x14ac:dyDescent="0.25">
      <c r="A4194" s="6">
        <v>54535</v>
      </c>
      <c r="B4194" s="6" t="s">
        <v>3707</v>
      </c>
      <c r="C4194" s="6">
        <v>12</v>
      </c>
      <c r="D4194" s="6">
        <v>145.09</v>
      </c>
      <c r="E4194" s="6">
        <v>1</v>
      </c>
    </row>
    <row r="4195" spans="1:5" x14ac:dyDescent="0.25">
      <c r="A4195" s="6">
        <v>100549237</v>
      </c>
      <c r="B4195" s="6" t="s">
        <v>3708</v>
      </c>
      <c r="C4195" s="6">
        <v>360</v>
      </c>
      <c r="D4195" s="6">
        <v>42.59</v>
      </c>
      <c r="E4195" s="6">
        <v>12</v>
      </c>
    </row>
    <row r="4196" spans="1:5" x14ac:dyDescent="0.25">
      <c r="A4196" s="6">
        <v>100549235</v>
      </c>
      <c r="B4196" s="6" t="s">
        <v>3709</v>
      </c>
      <c r="C4196" s="6">
        <v>360</v>
      </c>
      <c r="D4196" s="6">
        <v>42.59</v>
      </c>
      <c r="E4196" s="6">
        <v>12</v>
      </c>
    </row>
    <row r="4197" spans="1:5" x14ac:dyDescent="0.25">
      <c r="A4197" s="6">
        <v>100486407</v>
      </c>
      <c r="B4197" s="6" t="s">
        <v>3710</v>
      </c>
      <c r="C4197" s="6">
        <v>12</v>
      </c>
      <c r="D4197" s="6">
        <v>173.56</v>
      </c>
      <c r="E4197" s="6">
        <v>6</v>
      </c>
    </row>
    <row r="4198" spans="1:5" x14ac:dyDescent="0.25">
      <c r="A4198" s="6">
        <v>100549225</v>
      </c>
      <c r="B4198" s="6" t="s">
        <v>3711</v>
      </c>
      <c r="C4198" s="6">
        <v>12</v>
      </c>
      <c r="D4198" s="6">
        <v>234.9</v>
      </c>
      <c r="E4198" s="6">
        <v>6</v>
      </c>
    </row>
    <row r="4199" spans="1:5" x14ac:dyDescent="0.25">
      <c r="B4199" s="6" t="s">
        <v>4540</v>
      </c>
    </row>
    <row r="4200" spans="1:5" x14ac:dyDescent="0.25">
      <c r="A4200" s="6">
        <v>20529</v>
      </c>
      <c r="B4200" s="6" t="s">
        <v>3712</v>
      </c>
      <c r="C4200" s="6">
        <v>48</v>
      </c>
      <c r="D4200" s="6">
        <v>25.04</v>
      </c>
      <c r="E4200" s="6">
        <v>6</v>
      </c>
    </row>
    <row r="4201" spans="1:5" x14ac:dyDescent="0.25">
      <c r="A4201" s="6">
        <v>100540805</v>
      </c>
      <c r="B4201" s="6" t="s">
        <v>3713</v>
      </c>
      <c r="C4201" s="6">
        <v>120</v>
      </c>
      <c r="D4201" s="6">
        <v>8.3000000000000007</v>
      </c>
      <c r="E4201" s="6">
        <v>12</v>
      </c>
    </row>
    <row r="4202" spans="1:5" x14ac:dyDescent="0.25">
      <c r="A4202" s="6">
        <v>100549422</v>
      </c>
      <c r="B4202" s="6" t="s">
        <v>3714</v>
      </c>
      <c r="C4202" s="6">
        <v>15</v>
      </c>
      <c r="D4202" s="6">
        <v>43.9</v>
      </c>
      <c r="E4202" s="6">
        <v>5</v>
      </c>
    </row>
    <row r="4203" spans="1:5" x14ac:dyDescent="0.25">
      <c r="A4203" s="6">
        <v>100549420</v>
      </c>
      <c r="B4203" s="6" t="s">
        <v>3715</v>
      </c>
      <c r="C4203" s="6">
        <v>15</v>
      </c>
      <c r="D4203" s="6">
        <v>45.71</v>
      </c>
      <c r="E4203" s="6">
        <v>5</v>
      </c>
    </row>
    <row r="4204" spans="1:5" x14ac:dyDescent="0.25">
      <c r="A4204" s="6">
        <v>17054</v>
      </c>
      <c r="B4204" s="6" t="s">
        <v>3716</v>
      </c>
      <c r="C4204" s="6">
        <v>48</v>
      </c>
      <c r="D4204" s="6">
        <v>25.34</v>
      </c>
      <c r="E4204" s="6">
        <v>6</v>
      </c>
    </row>
    <row r="4205" spans="1:5" x14ac:dyDescent="0.25">
      <c r="B4205" s="6" t="s">
        <v>4541</v>
      </c>
    </row>
    <row r="4206" spans="1:5" x14ac:dyDescent="0.25">
      <c r="A4206" s="6">
        <v>25070</v>
      </c>
      <c r="B4206" s="6" t="s">
        <v>3717</v>
      </c>
      <c r="C4206" s="6">
        <v>65</v>
      </c>
      <c r="D4206" s="6">
        <v>13.3</v>
      </c>
      <c r="E4206" s="6">
        <v>5</v>
      </c>
    </row>
    <row r="4207" spans="1:5" x14ac:dyDescent="0.25">
      <c r="B4207" s="6" t="s">
        <v>4542</v>
      </c>
    </row>
    <row r="4208" spans="1:5" x14ac:dyDescent="0.25">
      <c r="A4208" s="6">
        <v>27980</v>
      </c>
      <c r="B4208" s="6" t="s">
        <v>3718</v>
      </c>
      <c r="C4208" s="6">
        <v>48</v>
      </c>
      <c r="D4208" s="6">
        <v>38.49</v>
      </c>
      <c r="E4208" s="6">
        <v>6</v>
      </c>
    </row>
    <row r="4209" spans="1:5" x14ac:dyDescent="0.25">
      <c r="A4209" s="6">
        <v>32090</v>
      </c>
      <c r="B4209" s="6" t="s">
        <v>3719</v>
      </c>
      <c r="C4209" s="6">
        <v>36</v>
      </c>
      <c r="D4209" s="6">
        <v>42.75</v>
      </c>
      <c r="E4209" s="6">
        <v>6</v>
      </c>
    </row>
    <row r="4210" spans="1:5" x14ac:dyDescent="0.25">
      <c r="B4210" s="6" t="s">
        <v>4170</v>
      </c>
    </row>
    <row r="4211" spans="1:5" x14ac:dyDescent="0.25">
      <c r="A4211" s="6">
        <v>100556330</v>
      </c>
      <c r="B4211" s="6" t="s">
        <v>3720</v>
      </c>
      <c r="C4211" s="6">
        <v>24</v>
      </c>
      <c r="D4211" s="6">
        <v>52.49</v>
      </c>
      <c r="E4211" s="6">
        <v>6</v>
      </c>
    </row>
    <row r="4212" spans="1:5" x14ac:dyDescent="0.25">
      <c r="A4212" s="6">
        <v>19280</v>
      </c>
      <c r="B4212" s="6" t="s">
        <v>3721</v>
      </c>
      <c r="C4212" s="6">
        <v>144</v>
      </c>
      <c r="D4212" s="6">
        <v>27.83</v>
      </c>
      <c r="E4212" s="6">
        <v>12</v>
      </c>
    </row>
    <row r="4213" spans="1:5" x14ac:dyDescent="0.25">
      <c r="A4213" s="6">
        <v>8172</v>
      </c>
      <c r="B4213" s="6" t="s">
        <v>3722</v>
      </c>
      <c r="C4213" s="6">
        <v>6</v>
      </c>
      <c r="D4213" s="6">
        <v>77.05</v>
      </c>
      <c r="E4213" s="6">
        <v>6</v>
      </c>
    </row>
    <row r="4214" spans="1:5" x14ac:dyDescent="0.25">
      <c r="A4214" s="6">
        <v>100506391</v>
      </c>
      <c r="B4214" s="6" t="s">
        <v>3723</v>
      </c>
      <c r="C4214" s="6">
        <v>36</v>
      </c>
      <c r="D4214" s="6">
        <v>36.49</v>
      </c>
      <c r="E4214" s="6">
        <v>6</v>
      </c>
    </row>
    <row r="4215" spans="1:5" x14ac:dyDescent="0.25">
      <c r="A4215" s="6">
        <v>100556321</v>
      </c>
      <c r="B4215" s="6" t="s">
        <v>3724</v>
      </c>
      <c r="C4215" s="6">
        <v>48</v>
      </c>
      <c r="D4215" s="6">
        <v>27.48</v>
      </c>
      <c r="E4215" s="6">
        <v>6</v>
      </c>
    </row>
    <row r="4216" spans="1:5" x14ac:dyDescent="0.25">
      <c r="A4216" s="6">
        <v>21260</v>
      </c>
      <c r="B4216" s="6" t="s">
        <v>3725</v>
      </c>
      <c r="C4216" s="6">
        <v>360</v>
      </c>
      <c r="D4216" s="6">
        <v>5.73</v>
      </c>
      <c r="E4216" s="6">
        <v>10</v>
      </c>
    </row>
    <row r="4217" spans="1:5" x14ac:dyDescent="0.25">
      <c r="A4217" s="6">
        <v>10739</v>
      </c>
      <c r="B4217" s="6" t="s">
        <v>3726</v>
      </c>
      <c r="C4217" s="6">
        <v>90</v>
      </c>
      <c r="D4217" s="6">
        <v>11.48</v>
      </c>
      <c r="E4217" s="6">
        <v>10</v>
      </c>
    </row>
    <row r="4218" spans="1:5" x14ac:dyDescent="0.25">
      <c r="A4218" s="6">
        <v>8142</v>
      </c>
      <c r="B4218" s="6" t="s">
        <v>3727</v>
      </c>
      <c r="C4218" s="6">
        <v>48</v>
      </c>
      <c r="D4218" s="6">
        <v>28.85</v>
      </c>
      <c r="E4218" s="6">
        <v>6</v>
      </c>
    </row>
    <row r="4219" spans="1:5" x14ac:dyDescent="0.25">
      <c r="B4219" s="6" t="s">
        <v>4207</v>
      </c>
    </row>
    <row r="4220" spans="1:5" x14ac:dyDescent="0.25">
      <c r="A4220" s="6">
        <v>100543408</v>
      </c>
      <c r="B4220" s="6" t="s">
        <v>3728</v>
      </c>
      <c r="C4220" s="6">
        <v>192</v>
      </c>
      <c r="D4220" s="6">
        <v>123.53</v>
      </c>
      <c r="E4220" s="6">
        <v>3</v>
      </c>
    </row>
    <row r="4221" spans="1:5" x14ac:dyDescent="0.25">
      <c r="A4221" s="6">
        <v>100547122</v>
      </c>
      <c r="B4221" s="6" t="s">
        <v>3729</v>
      </c>
      <c r="C4221" s="6">
        <v>30</v>
      </c>
      <c r="D4221" s="6">
        <v>51.29</v>
      </c>
      <c r="E4221" s="6">
        <v>3</v>
      </c>
    </row>
    <row r="4222" spans="1:5" x14ac:dyDescent="0.25">
      <c r="A4222" s="6">
        <v>100547123</v>
      </c>
      <c r="B4222" s="6" t="s">
        <v>3730</v>
      </c>
      <c r="C4222" s="6">
        <v>120</v>
      </c>
      <c r="D4222" s="6">
        <v>7.43</v>
      </c>
      <c r="E4222" s="6">
        <v>10</v>
      </c>
    </row>
    <row r="4223" spans="1:5" x14ac:dyDescent="0.25">
      <c r="A4223" s="6">
        <v>100547124</v>
      </c>
      <c r="B4223" s="6" t="s">
        <v>3731</v>
      </c>
      <c r="C4223" s="6">
        <v>12</v>
      </c>
      <c r="D4223" s="6">
        <v>55.08</v>
      </c>
      <c r="E4223" s="6">
        <v>6</v>
      </c>
    </row>
    <row r="4224" spans="1:5" x14ac:dyDescent="0.25">
      <c r="A4224" s="6">
        <v>100545206</v>
      </c>
      <c r="B4224" s="6" t="s">
        <v>3732</v>
      </c>
      <c r="C4224" s="6">
        <v>24</v>
      </c>
      <c r="D4224" s="6">
        <v>85.7</v>
      </c>
      <c r="E4224" s="6">
        <v>2</v>
      </c>
    </row>
    <row r="4225" spans="1:5" x14ac:dyDescent="0.25">
      <c r="A4225" s="6">
        <v>100547459</v>
      </c>
      <c r="B4225" s="6" t="s">
        <v>3733</v>
      </c>
      <c r="C4225" s="6">
        <v>24</v>
      </c>
      <c r="D4225" s="6">
        <v>42.75</v>
      </c>
      <c r="E4225" s="6">
        <v>1</v>
      </c>
    </row>
    <row r="4226" spans="1:5" x14ac:dyDescent="0.25">
      <c r="A4226" s="6">
        <v>5851</v>
      </c>
      <c r="B4226" s="6" t="s">
        <v>3734</v>
      </c>
      <c r="C4226" s="6">
        <v>35</v>
      </c>
      <c r="D4226" s="6">
        <v>44.05</v>
      </c>
      <c r="E4226" s="6">
        <v>1</v>
      </c>
    </row>
    <row r="4227" spans="1:5" x14ac:dyDescent="0.25">
      <c r="A4227" s="6">
        <v>16925</v>
      </c>
      <c r="B4227" s="6" t="s">
        <v>3735</v>
      </c>
      <c r="C4227" s="6">
        <v>20</v>
      </c>
      <c r="D4227" s="6">
        <v>81.05</v>
      </c>
      <c r="E4227" s="6">
        <v>5</v>
      </c>
    </row>
    <row r="4228" spans="1:5" x14ac:dyDescent="0.25">
      <c r="A4228" s="6">
        <v>16926</v>
      </c>
      <c r="B4228" s="6" t="s">
        <v>3736</v>
      </c>
      <c r="C4228" s="6">
        <v>20</v>
      </c>
      <c r="D4228" s="6">
        <v>81.05</v>
      </c>
      <c r="E4228" s="6">
        <v>5</v>
      </c>
    </row>
    <row r="4229" spans="1:5" x14ac:dyDescent="0.25">
      <c r="A4229" s="6">
        <v>100547652</v>
      </c>
      <c r="B4229" s="6" t="s">
        <v>3737</v>
      </c>
      <c r="C4229" s="6">
        <v>30</v>
      </c>
      <c r="D4229" s="6">
        <v>47.1</v>
      </c>
      <c r="E4229" s="6">
        <v>5</v>
      </c>
    </row>
    <row r="4230" spans="1:5" x14ac:dyDescent="0.25">
      <c r="A4230" s="6">
        <v>100547661</v>
      </c>
      <c r="B4230" s="6" t="s">
        <v>3738</v>
      </c>
      <c r="C4230" s="6">
        <v>48</v>
      </c>
      <c r="D4230" s="6">
        <v>29.69</v>
      </c>
      <c r="E4230" s="6">
        <v>8</v>
      </c>
    </row>
    <row r="4231" spans="1:5" x14ac:dyDescent="0.25">
      <c r="A4231" s="6">
        <v>100547679</v>
      </c>
      <c r="B4231" s="6" t="s">
        <v>3739</v>
      </c>
      <c r="C4231" s="6">
        <v>48</v>
      </c>
      <c r="D4231" s="6">
        <v>37.200000000000003</v>
      </c>
      <c r="E4231" s="6">
        <v>8</v>
      </c>
    </row>
    <row r="4232" spans="1:5" x14ac:dyDescent="0.25">
      <c r="A4232" s="6">
        <v>100547695</v>
      </c>
      <c r="B4232" s="6" t="s">
        <v>3740</v>
      </c>
      <c r="C4232" s="6">
        <v>54</v>
      </c>
      <c r="D4232" s="6">
        <v>44.79</v>
      </c>
      <c r="E4232" s="6">
        <v>6</v>
      </c>
    </row>
    <row r="4233" spans="1:5" x14ac:dyDescent="0.25">
      <c r="A4233" s="6">
        <v>100547687</v>
      </c>
      <c r="B4233" s="6" t="s">
        <v>3741</v>
      </c>
      <c r="C4233" s="6">
        <v>54</v>
      </c>
      <c r="D4233" s="6">
        <v>38.76</v>
      </c>
      <c r="E4233" s="6">
        <v>9</v>
      </c>
    </row>
    <row r="4234" spans="1:5" x14ac:dyDescent="0.25">
      <c r="A4234" s="6">
        <v>10354</v>
      </c>
      <c r="B4234" s="6" t="s">
        <v>3742</v>
      </c>
      <c r="C4234" s="6">
        <v>100</v>
      </c>
      <c r="D4234" s="6">
        <v>54.28</v>
      </c>
      <c r="E4234" s="6">
        <v>5</v>
      </c>
    </row>
    <row r="4235" spans="1:5" x14ac:dyDescent="0.25">
      <c r="A4235" s="6">
        <v>100543442</v>
      </c>
      <c r="B4235" s="6" t="s">
        <v>3743</v>
      </c>
      <c r="C4235" s="6">
        <v>10</v>
      </c>
      <c r="D4235" s="6">
        <v>9.31</v>
      </c>
      <c r="E4235" s="6">
        <v>10</v>
      </c>
    </row>
    <row r="4236" spans="1:5" x14ac:dyDescent="0.25">
      <c r="A4236" s="6">
        <v>29252</v>
      </c>
      <c r="B4236" s="6" t="s">
        <v>3744</v>
      </c>
      <c r="C4236" s="6">
        <v>12</v>
      </c>
      <c r="D4236" s="6">
        <v>83.6</v>
      </c>
      <c r="E4236" s="6">
        <v>2</v>
      </c>
    </row>
    <row r="4237" spans="1:5" x14ac:dyDescent="0.25">
      <c r="A4237" s="6">
        <v>23891</v>
      </c>
      <c r="B4237" s="6" t="s">
        <v>3745</v>
      </c>
      <c r="C4237" s="6">
        <v>30</v>
      </c>
      <c r="D4237" s="6">
        <v>88.81</v>
      </c>
      <c r="E4237" s="6">
        <v>5</v>
      </c>
    </row>
    <row r="4238" spans="1:5" x14ac:dyDescent="0.25">
      <c r="A4238" s="6">
        <v>149263</v>
      </c>
      <c r="B4238" s="6" t="s">
        <v>3746</v>
      </c>
      <c r="C4238" s="6">
        <v>24</v>
      </c>
      <c r="D4238" s="6">
        <v>177.61</v>
      </c>
      <c r="E4238" s="6">
        <v>3</v>
      </c>
    </row>
    <row r="4239" spans="1:5" x14ac:dyDescent="0.25">
      <c r="A4239" s="6">
        <v>100547014</v>
      </c>
      <c r="B4239" s="6" t="s">
        <v>3747</v>
      </c>
      <c r="C4239" s="6">
        <v>24</v>
      </c>
      <c r="D4239" s="6">
        <v>177.61</v>
      </c>
      <c r="E4239" s="6">
        <v>3</v>
      </c>
    </row>
    <row r="4240" spans="1:5" x14ac:dyDescent="0.25">
      <c r="A4240" s="6">
        <v>100548646</v>
      </c>
      <c r="B4240" s="6" t="s">
        <v>3748</v>
      </c>
      <c r="C4240" s="6">
        <v>16</v>
      </c>
      <c r="D4240" s="6">
        <v>59.35</v>
      </c>
      <c r="E4240" s="6">
        <v>4</v>
      </c>
    </row>
    <row r="4241" spans="1:5" x14ac:dyDescent="0.25">
      <c r="A4241" s="6">
        <v>100548645</v>
      </c>
      <c r="B4241" s="6" t="s">
        <v>3749</v>
      </c>
      <c r="C4241" s="6">
        <v>14</v>
      </c>
      <c r="D4241" s="6">
        <v>94.85</v>
      </c>
      <c r="E4241" s="6">
        <v>7</v>
      </c>
    </row>
    <row r="4242" spans="1:5" x14ac:dyDescent="0.25">
      <c r="A4242" s="6">
        <v>100551838</v>
      </c>
      <c r="B4242" s="6" t="s">
        <v>3750</v>
      </c>
      <c r="C4242" s="6">
        <v>32</v>
      </c>
      <c r="D4242" s="6">
        <v>45.95</v>
      </c>
      <c r="E4242" s="6">
        <v>8</v>
      </c>
    </row>
    <row r="4243" spans="1:5" x14ac:dyDescent="0.25">
      <c r="B4243" s="6" t="s">
        <v>3751</v>
      </c>
    </row>
    <row r="4244" spans="1:5" x14ac:dyDescent="0.25">
      <c r="B4244" s="6" t="s">
        <v>4543</v>
      </c>
    </row>
    <row r="4245" spans="1:5" x14ac:dyDescent="0.25">
      <c r="A4245" s="6">
        <v>100553796</v>
      </c>
      <c r="B4245" s="6" t="s">
        <v>3752</v>
      </c>
      <c r="C4245" s="6">
        <v>50</v>
      </c>
      <c r="D4245" s="6">
        <v>27.15</v>
      </c>
      <c r="E4245" s="6">
        <v>50</v>
      </c>
    </row>
    <row r="4246" spans="1:5" x14ac:dyDescent="0.25">
      <c r="A4246" s="6">
        <v>100553809</v>
      </c>
      <c r="B4246" s="6" t="s">
        <v>3753</v>
      </c>
      <c r="C4246" s="6">
        <v>50</v>
      </c>
      <c r="D4246" s="6">
        <v>8.69</v>
      </c>
      <c r="E4246" s="6">
        <v>50</v>
      </c>
    </row>
    <row r="4247" spans="1:5" x14ac:dyDescent="0.25">
      <c r="B4247" s="6" t="s">
        <v>4544</v>
      </c>
    </row>
    <row r="4248" spans="1:5" x14ac:dyDescent="0.25">
      <c r="A4248" s="6">
        <v>42930</v>
      </c>
      <c r="B4248" s="6" t="s">
        <v>3754</v>
      </c>
      <c r="C4248" s="6">
        <v>1000</v>
      </c>
      <c r="D4248" s="6">
        <v>0.93</v>
      </c>
      <c r="E4248" s="6">
        <v>1000</v>
      </c>
    </row>
    <row r="4249" spans="1:5" x14ac:dyDescent="0.25">
      <c r="B4249" s="6" t="s">
        <v>3755</v>
      </c>
    </row>
    <row r="4250" spans="1:5" x14ac:dyDescent="0.25">
      <c r="B4250" s="6" t="s">
        <v>4545</v>
      </c>
    </row>
    <row r="4251" spans="1:5" x14ac:dyDescent="0.25">
      <c r="A4251" s="6">
        <v>100465665</v>
      </c>
      <c r="B4251" s="6" t="s">
        <v>3756</v>
      </c>
      <c r="C4251" s="6">
        <v>36</v>
      </c>
      <c r="D4251" s="6">
        <v>42.09</v>
      </c>
      <c r="E4251" s="6">
        <v>1</v>
      </c>
    </row>
    <row r="4252" spans="1:5" x14ac:dyDescent="0.25">
      <c r="B4252" s="6" t="s">
        <v>4546</v>
      </c>
    </row>
    <row r="4253" spans="1:5" x14ac:dyDescent="0.25">
      <c r="A4253" s="6">
        <v>26036</v>
      </c>
      <c r="B4253" s="6" t="s">
        <v>3757</v>
      </c>
      <c r="C4253" s="6">
        <v>15</v>
      </c>
      <c r="D4253" s="6">
        <v>48.08</v>
      </c>
      <c r="E4253" s="6">
        <v>3</v>
      </c>
    </row>
    <row r="4254" spans="1:5" x14ac:dyDescent="0.25">
      <c r="A4254" s="6">
        <v>25942</v>
      </c>
      <c r="B4254" s="6" t="s">
        <v>3758</v>
      </c>
      <c r="C4254" s="6">
        <v>15</v>
      </c>
      <c r="D4254" s="6">
        <v>48.08</v>
      </c>
      <c r="E4254" s="6">
        <v>3</v>
      </c>
    </row>
    <row r="4255" spans="1:5" x14ac:dyDescent="0.25">
      <c r="A4255" s="6">
        <v>25941</v>
      </c>
      <c r="B4255" s="6" t="s">
        <v>3759</v>
      </c>
      <c r="C4255" s="6">
        <v>15</v>
      </c>
      <c r="D4255" s="6">
        <v>48.08</v>
      </c>
      <c r="E4255" s="6">
        <v>3</v>
      </c>
    </row>
    <row r="4256" spans="1:5" x14ac:dyDescent="0.25">
      <c r="B4256" s="6" t="s">
        <v>4526</v>
      </c>
    </row>
    <row r="4257" spans="1:5" x14ac:dyDescent="0.25">
      <c r="A4257" s="6">
        <v>100549603</v>
      </c>
      <c r="B4257" s="6" t="s">
        <v>3760</v>
      </c>
      <c r="C4257" s="6">
        <v>24</v>
      </c>
      <c r="D4257" s="6">
        <v>75.53</v>
      </c>
      <c r="E4257" s="6">
        <v>3</v>
      </c>
    </row>
    <row r="4258" spans="1:5" x14ac:dyDescent="0.25">
      <c r="A4258" s="6">
        <v>100549604</v>
      </c>
      <c r="B4258" s="6" t="s">
        <v>3761</v>
      </c>
      <c r="C4258" s="6">
        <v>24</v>
      </c>
      <c r="D4258" s="6">
        <v>75.53</v>
      </c>
      <c r="E4258" s="6">
        <v>3</v>
      </c>
    </row>
    <row r="4259" spans="1:5" x14ac:dyDescent="0.25">
      <c r="A4259" s="6">
        <v>956</v>
      </c>
      <c r="B4259" s="6" t="s">
        <v>3762</v>
      </c>
      <c r="C4259" s="6">
        <v>24</v>
      </c>
      <c r="D4259" s="6">
        <v>50.3</v>
      </c>
      <c r="E4259" s="6">
        <v>1</v>
      </c>
    </row>
    <row r="4260" spans="1:5" x14ac:dyDescent="0.25">
      <c r="A4260" s="6">
        <v>100543135</v>
      </c>
      <c r="B4260" s="6" t="s">
        <v>3763</v>
      </c>
      <c r="C4260" s="6">
        <v>20</v>
      </c>
      <c r="D4260" s="6">
        <v>38.15</v>
      </c>
      <c r="E4260" s="6">
        <v>2</v>
      </c>
    </row>
    <row r="4261" spans="1:5" x14ac:dyDescent="0.25">
      <c r="B4261" s="6" t="s">
        <v>4547</v>
      </c>
    </row>
    <row r="4262" spans="1:5" x14ac:dyDescent="0.25">
      <c r="A4262" s="6">
        <v>2661</v>
      </c>
      <c r="B4262" s="6" t="s">
        <v>3764</v>
      </c>
      <c r="C4262" s="6">
        <v>24</v>
      </c>
      <c r="D4262" s="6">
        <v>53.84</v>
      </c>
      <c r="E4262" s="6">
        <v>3</v>
      </c>
    </row>
    <row r="4263" spans="1:5" x14ac:dyDescent="0.25">
      <c r="A4263" s="6">
        <v>17888</v>
      </c>
      <c r="B4263" s="6" t="s">
        <v>3765</v>
      </c>
      <c r="C4263" s="6">
        <v>12</v>
      </c>
      <c r="D4263" s="6">
        <v>61.79</v>
      </c>
      <c r="E4263" s="6">
        <v>1</v>
      </c>
    </row>
    <row r="4264" spans="1:5" x14ac:dyDescent="0.25">
      <c r="A4264" s="6">
        <v>27829</v>
      </c>
      <c r="B4264" s="6" t="s">
        <v>3766</v>
      </c>
      <c r="C4264" s="6">
        <v>12</v>
      </c>
      <c r="D4264" s="6">
        <v>61.79</v>
      </c>
      <c r="E4264" s="6">
        <v>3</v>
      </c>
    </row>
    <row r="4265" spans="1:5" x14ac:dyDescent="0.25">
      <c r="B4265" s="6" t="s">
        <v>4516</v>
      </c>
    </row>
    <row r="4266" spans="1:5" x14ac:dyDescent="0.25">
      <c r="A4266" s="6">
        <v>100550465</v>
      </c>
      <c r="B4266" s="6" t="s">
        <v>3767</v>
      </c>
      <c r="C4266" s="6">
        <v>21</v>
      </c>
      <c r="D4266" s="6">
        <v>76.260000000000005</v>
      </c>
      <c r="E4266" s="6">
        <v>3</v>
      </c>
    </row>
    <row r="4267" spans="1:5" x14ac:dyDescent="0.25">
      <c r="A4267" s="6">
        <v>100547598</v>
      </c>
      <c r="B4267" s="6" t="s">
        <v>3768</v>
      </c>
      <c r="C4267" s="6">
        <v>21</v>
      </c>
      <c r="D4267" s="6">
        <v>76.010000000000005</v>
      </c>
      <c r="E4267" s="6">
        <v>3</v>
      </c>
    </row>
    <row r="4268" spans="1:5" x14ac:dyDescent="0.25">
      <c r="A4268" s="6">
        <v>54501</v>
      </c>
      <c r="B4268" s="6" t="s">
        <v>3769</v>
      </c>
      <c r="C4268" s="6">
        <v>20</v>
      </c>
      <c r="D4268" s="6">
        <v>57.83</v>
      </c>
      <c r="E4268" s="6">
        <v>3</v>
      </c>
    </row>
    <row r="4269" spans="1:5" x14ac:dyDescent="0.25">
      <c r="A4269" s="6">
        <v>28555</v>
      </c>
      <c r="B4269" s="6" t="s">
        <v>3770</v>
      </c>
      <c r="C4269" s="6">
        <v>12</v>
      </c>
      <c r="D4269" s="6">
        <v>104.83</v>
      </c>
      <c r="E4269" s="6">
        <v>4</v>
      </c>
    </row>
    <row r="4270" spans="1:5" x14ac:dyDescent="0.25">
      <c r="A4270" s="6">
        <v>4012</v>
      </c>
      <c r="B4270" s="6" t="s">
        <v>3771</v>
      </c>
      <c r="C4270" s="6">
        <v>12</v>
      </c>
      <c r="D4270" s="6">
        <v>144.03</v>
      </c>
      <c r="E4270" s="6">
        <v>2</v>
      </c>
    </row>
    <row r="4271" spans="1:5" x14ac:dyDescent="0.25">
      <c r="A4271" s="6">
        <v>57631</v>
      </c>
      <c r="B4271" s="6" t="s">
        <v>3772</v>
      </c>
      <c r="C4271" s="6">
        <v>12</v>
      </c>
      <c r="D4271" s="6">
        <v>144.03</v>
      </c>
      <c r="E4271" s="6">
        <v>2</v>
      </c>
    </row>
    <row r="4272" spans="1:5" x14ac:dyDescent="0.25">
      <c r="A4272" s="6">
        <v>100547597</v>
      </c>
      <c r="B4272" s="6" t="s">
        <v>3773</v>
      </c>
      <c r="C4272" s="6">
        <v>20</v>
      </c>
      <c r="D4272" s="6">
        <v>100.34</v>
      </c>
      <c r="E4272" s="6">
        <v>2</v>
      </c>
    </row>
    <row r="4273" spans="1:5" x14ac:dyDescent="0.25">
      <c r="A4273" s="6">
        <v>56269</v>
      </c>
      <c r="B4273" s="6" t="s">
        <v>3774</v>
      </c>
      <c r="C4273" s="6">
        <v>20</v>
      </c>
      <c r="D4273" s="6">
        <v>100.34</v>
      </c>
      <c r="E4273" s="6">
        <v>2</v>
      </c>
    </row>
    <row r="4274" spans="1:5" x14ac:dyDescent="0.25">
      <c r="A4274" s="6">
        <v>100546639</v>
      </c>
      <c r="B4274" s="6" t="s">
        <v>3775</v>
      </c>
      <c r="C4274" s="6">
        <v>21</v>
      </c>
      <c r="D4274" s="6">
        <v>61.81</v>
      </c>
      <c r="E4274" s="6">
        <v>3</v>
      </c>
    </row>
    <row r="4275" spans="1:5" x14ac:dyDescent="0.25">
      <c r="B4275" s="6" t="s">
        <v>4548</v>
      </c>
    </row>
    <row r="4276" spans="1:5" x14ac:dyDescent="0.25">
      <c r="A4276" s="6">
        <v>11911</v>
      </c>
      <c r="B4276" s="6" t="s">
        <v>3776</v>
      </c>
      <c r="C4276" s="6">
        <v>12</v>
      </c>
      <c r="D4276" s="6">
        <v>104.95</v>
      </c>
      <c r="E4276" s="6">
        <v>3</v>
      </c>
    </row>
    <row r="4277" spans="1:5" x14ac:dyDescent="0.25">
      <c r="A4277" s="6">
        <v>11908</v>
      </c>
      <c r="B4277" s="6" t="s">
        <v>3777</v>
      </c>
      <c r="C4277" s="6">
        <v>12</v>
      </c>
      <c r="D4277" s="6">
        <v>115.26</v>
      </c>
      <c r="E4277" s="6">
        <v>3</v>
      </c>
    </row>
    <row r="4278" spans="1:5" x14ac:dyDescent="0.25">
      <c r="A4278" s="6">
        <v>100536486</v>
      </c>
      <c r="B4278" s="6" t="s">
        <v>3778</v>
      </c>
      <c r="C4278" s="6">
        <v>12</v>
      </c>
      <c r="D4278" s="6">
        <v>115.26</v>
      </c>
      <c r="E4278" s="6">
        <v>3</v>
      </c>
    </row>
    <row r="4279" spans="1:5" x14ac:dyDescent="0.25">
      <c r="B4279" s="6" t="s">
        <v>4260</v>
      </c>
    </row>
    <row r="4280" spans="1:5" x14ac:dyDescent="0.25">
      <c r="A4280" s="6">
        <v>20016</v>
      </c>
      <c r="B4280" s="6" t="s">
        <v>3779</v>
      </c>
      <c r="C4280" s="6">
        <v>28</v>
      </c>
      <c r="D4280" s="6">
        <v>115.59</v>
      </c>
      <c r="E4280" s="6">
        <v>1</v>
      </c>
    </row>
    <row r="4281" spans="1:5" x14ac:dyDescent="0.25">
      <c r="B4281" s="6" t="s">
        <v>4207</v>
      </c>
    </row>
    <row r="4282" spans="1:5" x14ac:dyDescent="0.25">
      <c r="A4282" s="6">
        <v>100547110</v>
      </c>
      <c r="B4282" s="6" t="s">
        <v>3780</v>
      </c>
      <c r="C4282" s="6">
        <v>48</v>
      </c>
      <c r="D4282" s="6">
        <v>74.38</v>
      </c>
      <c r="E4282" s="6">
        <v>2</v>
      </c>
    </row>
    <row r="4283" spans="1:5" x14ac:dyDescent="0.25">
      <c r="A4283" s="6">
        <v>100547109</v>
      </c>
      <c r="B4283" s="6" t="s">
        <v>3781</v>
      </c>
      <c r="C4283" s="6">
        <v>12</v>
      </c>
      <c r="D4283" s="6">
        <v>333.91</v>
      </c>
      <c r="E4283" s="6">
        <v>1</v>
      </c>
    </row>
    <row r="4284" spans="1:5" x14ac:dyDescent="0.25">
      <c r="A4284" s="6">
        <v>100525437</v>
      </c>
      <c r="B4284" s="6" t="s">
        <v>3782</v>
      </c>
      <c r="C4284" s="6">
        <v>21</v>
      </c>
      <c r="D4284" s="6">
        <v>76.010000000000005</v>
      </c>
      <c r="E4284" s="6">
        <v>3</v>
      </c>
    </row>
    <row r="4285" spans="1:5" x14ac:dyDescent="0.25">
      <c r="A4285" s="6">
        <v>100545194</v>
      </c>
      <c r="B4285" s="6" t="s">
        <v>3783</v>
      </c>
      <c r="C4285" s="6">
        <v>12</v>
      </c>
      <c r="D4285" s="6">
        <v>127.7</v>
      </c>
      <c r="E4285" s="6">
        <v>2</v>
      </c>
    </row>
    <row r="4286" spans="1:5" x14ac:dyDescent="0.25">
      <c r="A4286" s="6">
        <v>50369</v>
      </c>
      <c r="B4286" s="6" t="s">
        <v>3784</v>
      </c>
      <c r="C4286" s="6">
        <v>20</v>
      </c>
      <c r="D4286" s="6">
        <v>53.13</v>
      </c>
      <c r="E4286" s="6">
        <v>20</v>
      </c>
    </row>
    <row r="4287" spans="1:5" x14ac:dyDescent="0.25">
      <c r="A4287" s="6">
        <v>35665</v>
      </c>
      <c r="B4287" s="6" t="s">
        <v>3785</v>
      </c>
      <c r="C4287" s="6">
        <v>20</v>
      </c>
      <c r="D4287" s="6">
        <v>24</v>
      </c>
      <c r="E4287" s="6">
        <v>20</v>
      </c>
    </row>
    <row r="4288" spans="1:5" x14ac:dyDescent="0.25">
      <c r="A4288" s="6">
        <v>69021</v>
      </c>
      <c r="B4288" s="6" t="s">
        <v>3786</v>
      </c>
      <c r="C4288" s="6">
        <v>21</v>
      </c>
      <c r="D4288" s="6">
        <v>161.56</v>
      </c>
      <c r="E4288" s="6">
        <v>1</v>
      </c>
    </row>
    <row r="4289" spans="1:5" x14ac:dyDescent="0.25">
      <c r="A4289" s="6">
        <v>130685</v>
      </c>
      <c r="B4289" s="6" t="s">
        <v>3787</v>
      </c>
      <c r="C4289" s="6">
        <v>12</v>
      </c>
      <c r="D4289" s="6">
        <v>115.26</v>
      </c>
      <c r="E4289" s="6">
        <v>3</v>
      </c>
    </row>
    <row r="4290" spans="1:5" x14ac:dyDescent="0.25">
      <c r="A4290" s="6">
        <v>9527</v>
      </c>
      <c r="B4290" s="6" t="s">
        <v>3788</v>
      </c>
      <c r="C4290" s="6">
        <v>20</v>
      </c>
      <c r="D4290" s="6">
        <v>53.75</v>
      </c>
      <c r="E4290" s="6">
        <v>20</v>
      </c>
    </row>
    <row r="4291" spans="1:5" x14ac:dyDescent="0.25">
      <c r="A4291" s="6">
        <v>100549392</v>
      </c>
      <c r="B4291" s="6" t="s">
        <v>3789</v>
      </c>
      <c r="C4291" s="6">
        <v>10</v>
      </c>
      <c r="D4291" s="6">
        <v>49.03</v>
      </c>
      <c r="E4291" s="6">
        <v>2</v>
      </c>
    </row>
    <row r="4292" spans="1:5" x14ac:dyDescent="0.25">
      <c r="A4292" s="6">
        <v>100549393</v>
      </c>
      <c r="B4292" s="6" t="s">
        <v>3790</v>
      </c>
      <c r="C4292" s="6">
        <v>10</v>
      </c>
      <c r="D4292" s="6">
        <v>49.03</v>
      </c>
      <c r="E4292" s="6">
        <v>2</v>
      </c>
    </row>
    <row r="4293" spans="1:5" x14ac:dyDescent="0.25">
      <c r="A4293" s="6">
        <v>100549394</v>
      </c>
      <c r="B4293" s="6" t="s">
        <v>3791</v>
      </c>
      <c r="C4293" s="6">
        <v>8</v>
      </c>
      <c r="D4293" s="6">
        <v>49.03</v>
      </c>
      <c r="E4293" s="6">
        <v>2</v>
      </c>
    </row>
    <row r="4294" spans="1:5" x14ac:dyDescent="0.25">
      <c r="A4294" s="6">
        <v>238</v>
      </c>
      <c r="B4294" s="6" t="s">
        <v>3792</v>
      </c>
      <c r="C4294" s="6">
        <v>15</v>
      </c>
      <c r="D4294" s="6">
        <v>106.66</v>
      </c>
      <c r="E4294" s="6">
        <v>5</v>
      </c>
    </row>
    <row r="4295" spans="1:5" x14ac:dyDescent="0.25">
      <c r="A4295" s="6">
        <v>100522391</v>
      </c>
      <c r="B4295" s="6" t="s">
        <v>3793</v>
      </c>
      <c r="C4295" s="6">
        <v>18</v>
      </c>
      <c r="D4295" s="6">
        <v>107.4</v>
      </c>
      <c r="E4295" s="6">
        <v>1</v>
      </c>
    </row>
    <row r="4296" spans="1:5" x14ac:dyDescent="0.25">
      <c r="A4296" s="6">
        <v>100549395</v>
      </c>
      <c r="B4296" s="6" t="s">
        <v>3794</v>
      </c>
      <c r="C4296" s="6">
        <v>10</v>
      </c>
      <c r="D4296" s="6">
        <v>50.41</v>
      </c>
      <c r="E4296" s="6">
        <v>2</v>
      </c>
    </row>
    <row r="4297" spans="1:5" x14ac:dyDescent="0.25">
      <c r="A4297" s="6">
        <v>100549396</v>
      </c>
      <c r="B4297" s="6" t="s">
        <v>3795</v>
      </c>
      <c r="C4297" s="6">
        <v>10</v>
      </c>
      <c r="D4297" s="6">
        <v>50.41</v>
      </c>
      <c r="E4297" s="6">
        <v>2</v>
      </c>
    </row>
    <row r="4298" spans="1:5" x14ac:dyDescent="0.25">
      <c r="B4298" s="6" t="s">
        <v>3796</v>
      </c>
    </row>
    <row r="4299" spans="1:5" x14ac:dyDescent="0.25">
      <c r="A4299" s="6">
        <v>100522367</v>
      </c>
      <c r="B4299" s="6" t="s">
        <v>3797</v>
      </c>
      <c r="C4299" s="6">
        <v>18</v>
      </c>
      <c r="D4299" s="6">
        <v>51.35</v>
      </c>
      <c r="E4299" s="6">
        <v>3</v>
      </c>
    </row>
    <row r="4300" spans="1:5" x14ac:dyDescent="0.25">
      <c r="B4300" s="6" t="s">
        <v>3548</v>
      </c>
    </row>
    <row r="4301" spans="1:5" x14ac:dyDescent="0.25">
      <c r="A4301" s="6">
        <v>100490852</v>
      </c>
      <c r="B4301" s="6" t="s">
        <v>3798</v>
      </c>
      <c r="C4301" s="6">
        <v>32</v>
      </c>
      <c r="D4301" s="6">
        <v>55.87</v>
      </c>
      <c r="E4301" s="6">
        <v>2</v>
      </c>
    </row>
    <row r="4302" spans="1:5" x14ac:dyDescent="0.25">
      <c r="B4302" s="6" t="s">
        <v>3799</v>
      </c>
    </row>
    <row r="4303" spans="1:5" x14ac:dyDescent="0.25">
      <c r="A4303" s="6">
        <v>100449551</v>
      </c>
      <c r="B4303" s="6" t="s">
        <v>3800</v>
      </c>
      <c r="C4303" s="6">
        <v>16</v>
      </c>
      <c r="D4303" s="6">
        <v>127.98</v>
      </c>
      <c r="E4303" s="6">
        <v>1</v>
      </c>
    </row>
    <row r="4304" spans="1:5" x14ac:dyDescent="0.25">
      <c r="B4304" s="6" t="s">
        <v>3801</v>
      </c>
    </row>
    <row r="4305" spans="1:5" x14ac:dyDescent="0.25">
      <c r="B4305" s="6" t="s">
        <v>3802</v>
      </c>
    </row>
    <row r="4306" spans="1:5" x14ac:dyDescent="0.25">
      <c r="A4306" s="6">
        <v>11108</v>
      </c>
      <c r="B4306" s="6" t="s">
        <v>3803</v>
      </c>
      <c r="C4306" s="6">
        <v>64</v>
      </c>
      <c r="D4306" s="6">
        <v>25</v>
      </c>
      <c r="E4306" s="6">
        <v>4</v>
      </c>
    </row>
    <row r="4307" spans="1:5" x14ac:dyDescent="0.25">
      <c r="A4307" s="6">
        <v>100546003</v>
      </c>
      <c r="B4307" s="6" t="s">
        <v>3804</v>
      </c>
      <c r="C4307" s="6">
        <v>33</v>
      </c>
      <c r="D4307" s="6">
        <v>60.58</v>
      </c>
      <c r="E4307" s="6">
        <v>3</v>
      </c>
    </row>
    <row r="4308" spans="1:5" x14ac:dyDescent="0.25">
      <c r="A4308" s="6">
        <v>100549756</v>
      </c>
      <c r="B4308" s="6" t="s">
        <v>3805</v>
      </c>
      <c r="C4308" s="6">
        <v>11</v>
      </c>
      <c r="D4308" s="6">
        <v>15.69</v>
      </c>
      <c r="E4308" s="6">
        <v>10</v>
      </c>
    </row>
    <row r="4309" spans="1:5" x14ac:dyDescent="0.25">
      <c r="A4309" s="6">
        <v>100549755</v>
      </c>
      <c r="B4309" s="6" t="s">
        <v>3806</v>
      </c>
      <c r="C4309" s="6">
        <v>7</v>
      </c>
      <c r="D4309" s="6">
        <v>42.08</v>
      </c>
      <c r="E4309" s="6">
        <v>5</v>
      </c>
    </row>
    <row r="4310" spans="1:5" x14ac:dyDescent="0.25">
      <c r="A4310" s="6">
        <v>100546006</v>
      </c>
      <c r="B4310" s="6" t="s">
        <v>3807</v>
      </c>
      <c r="C4310" s="6">
        <v>288</v>
      </c>
      <c r="D4310" s="6">
        <v>41.03</v>
      </c>
      <c r="E4310" s="6">
        <v>3</v>
      </c>
    </row>
    <row r="4311" spans="1:5" x14ac:dyDescent="0.25">
      <c r="A4311" s="6">
        <v>100549757</v>
      </c>
      <c r="B4311" s="6" t="s">
        <v>3808</v>
      </c>
      <c r="C4311" s="6">
        <v>24</v>
      </c>
      <c r="D4311" s="6">
        <v>14.71</v>
      </c>
      <c r="E4311" s="6">
        <v>24</v>
      </c>
    </row>
    <row r="4312" spans="1:5" x14ac:dyDescent="0.25">
      <c r="A4312" s="6">
        <v>100549758</v>
      </c>
      <c r="B4312" s="6" t="s">
        <v>3809</v>
      </c>
      <c r="C4312" s="6">
        <v>100</v>
      </c>
      <c r="D4312" s="6">
        <v>8.4499999999999993</v>
      </c>
      <c r="E4312" s="6">
        <v>10</v>
      </c>
    </row>
    <row r="4313" spans="1:5" x14ac:dyDescent="0.25">
      <c r="A4313" s="6">
        <v>100546139</v>
      </c>
      <c r="B4313" s="6" t="s">
        <v>3810</v>
      </c>
      <c r="C4313" s="6">
        <v>200</v>
      </c>
      <c r="D4313" s="6">
        <v>8.9499999999999993</v>
      </c>
      <c r="E4313" s="6">
        <v>10</v>
      </c>
    </row>
    <row r="4314" spans="1:5" x14ac:dyDescent="0.25">
      <c r="A4314" s="6">
        <v>102735</v>
      </c>
      <c r="B4314" s="6" t="s">
        <v>3811</v>
      </c>
      <c r="C4314" s="6">
        <v>38</v>
      </c>
      <c r="D4314" s="6">
        <v>27.64</v>
      </c>
      <c r="E4314" s="6">
        <v>6</v>
      </c>
    </row>
    <row r="4315" spans="1:5" x14ac:dyDescent="0.25">
      <c r="A4315" s="6">
        <v>100549759</v>
      </c>
      <c r="B4315" s="6" t="s">
        <v>3812</v>
      </c>
      <c r="C4315" s="6">
        <v>10</v>
      </c>
      <c r="D4315" s="6">
        <v>21.88</v>
      </c>
      <c r="E4315" s="6">
        <v>10</v>
      </c>
    </row>
    <row r="4316" spans="1:5" x14ac:dyDescent="0.25">
      <c r="A4316" s="6">
        <v>100549760</v>
      </c>
      <c r="B4316" s="6" t="s">
        <v>3813</v>
      </c>
      <c r="C4316" s="6">
        <v>10</v>
      </c>
      <c r="D4316" s="6">
        <v>38.75</v>
      </c>
      <c r="E4316" s="6">
        <v>10</v>
      </c>
    </row>
    <row r="4317" spans="1:5" x14ac:dyDescent="0.25">
      <c r="A4317" s="6">
        <v>60092</v>
      </c>
      <c r="B4317" s="6" t="s">
        <v>3814</v>
      </c>
      <c r="C4317" s="6">
        <v>280</v>
      </c>
      <c r="D4317" s="6">
        <v>5.95</v>
      </c>
      <c r="E4317" s="6">
        <v>20</v>
      </c>
    </row>
    <row r="4318" spans="1:5" x14ac:dyDescent="0.25">
      <c r="A4318" s="6">
        <v>100467468</v>
      </c>
      <c r="B4318" s="6" t="s">
        <v>3815</v>
      </c>
      <c r="C4318" s="6">
        <v>280</v>
      </c>
      <c r="D4318" s="6">
        <v>5.95</v>
      </c>
      <c r="E4318" s="6">
        <v>20</v>
      </c>
    </row>
    <row r="4319" spans="1:5" x14ac:dyDescent="0.25">
      <c r="A4319" s="6">
        <v>100549761</v>
      </c>
      <c r="B4319" s="6" t="s">
        <v>3816</v>
      </c>
      <c r="C4319" s="6">
        <v>24</v>
      </c>
      <c r="D4319" s="6">
        <v>39.479999999999997</v>
      </c>
      <c r="E4319" s="6">
        <v>6</v>
      </c>
    </row>
    <row r="4320" spans="1:5" x14ac:dyDescent="0.25">
      <c r="A4320" s="6">
        <v>100549763</v>
      </c>
      <c r="B4320" s="6" t="s">
        <v>3817</v>
      </c>
      <c r="C4320" s="6">
        <v>24</v>
      </c>
      <c r="D4320" s="6">
        <v>20.3</v>
      </c>
      <c r="E4320" s="6">
        <v>6</v>
      </c>
    </row>
    <row r="4321" spans="1:5" x14ac:dyDescent="0.25">
      <c r="A4321" s="6">
        <v>100546029</v>
      </c>
      <c r="B4321" s="6" t="s">
        <v>3818</v>
      </c>
      <c r="C4321" s="6">
        <v>25</v>
      </c>
      <c r="D4321" s="6">
        <v>24.45</v>
      </c>
      <c r="E4321" s="6">
        <v>5</v>
      </c>
    </row>
    <row r="4322" spans="1:5" x14ac:dyDescent="0.25">
      <c r="B4322" s="6" t="s">
        <v>3819</v>
      </c>
    </row>
    <row r="4323" spans="1:5" x14ac:dyDescent="0.25">
      <c r="A4323" s="6">
        <v>100542202</v>
      </c>
      <c r="B4323" s="6" t="s">
        <v>3820</v>
      </c>
      <c r="C4323" s="6">
        <v>1</v>
      </c>
      <c r="D4323" s="6">
        <v>337.2</v>
      </c>
      <c r="E4323" s="6">
        <v>1</v>
      </c>
    </row>
    <row r="4324" spans="1:5" x14ac:dyDescent="0.25">
      <c r="A4324" s="6">
        <v>100500660</v>
      </c>
      <c r="B4324" s="6" t="s">
        <v>3821</v>
      </c>
      <c r="C4324" s="6">
        <v>6</v>
      </c>
      <c r="D4324" s="6">
        <v>138.30000000000001</v>
      </c>
      <c r="E4324" s="6">
        <v>1</v>
      </c>
    </row>
    <row r="4325" spans="1:5" x14ac:dyDescent="0.25">
      <c r="A4325" s="6">
        <v>27825</v>
      </c>
      <c r="B4325" s="6" t="s">
        <v>3822</v>
      </c>
      <c r="C4325" s="6">
        <v>12</v>
      </c>
      <c r="D4325" s="6">
        <v>386.4</v>
      </c>
      <c r="E4325" s="6">
        <v>1</v>
      </c>
    </row>
    <row r="4326" spans="1:5" x14ac:dyDescent="0.25">
      <c r="A4326" s="6">
        <v>39625</v>
      </c>
      <c r="B4326" s="6" t="s">
        <v>3823</v>
      </c>
      <c r="C4326" s="6">
        <v>12</v>
      </c>
      <c r="D4326" s="6">
        <v>34.799999999999997</v>
      </c>
      <c r="E4326" s="6">
        <v>1</v>
      </c>
    </row>
    <row r="4327" spans="1:5" x14ac:dyDescent="0.25">
      <c r="A4327" s="6">
        <v>54704</v>
      </c>
      <c r="B4327" s="6" t="s">
        <v>3824</v>
      </c>
      <c r="C4327" s="6">
        <v>12</v>
      </c>
      <c r="D4327" s="6">
        <v>59.3</v>
      </c>
      <c r="E4327" s="6">
        <v>3</v>
      </c>
    </row>
    <row r="4328" spans="1:5" x14ac:dyDescent="0.25">
      <c r="B4328" s="6" t="s">
        <v>3843</v>
      </c>
    </row>
    <row r="4329" spans="1:5" x14ac:dyDescent="0.25">
      <c r="A4329" s="6">
        <v>100545516</v>
      </c>
      <c r="B4329" s="6" t="s">
        <v>3844</v>
      </c>
      <c r="C4329" s="6">
        <v>21</v>
      </c>
      <c r="D4329" s="6">
        <v>171.6</v>
      </c>
      <c r="E4329" s="6">
        <v>7</v>
      </c>
    </row>
    <row r="4330" spans="1:5" x14ac:dyDescent="0.25">
      <c r="A4330" s="6">
        <v>27057</v>
      </c>
      <c r="B4330" s="6" t="s">
        <v>3845</v>
      </c>
      <c r="C4330" s="6">
        <v>100</v>
      </c>
      <c r="D4330" s="6">
        <v>2.6</v>
      </c>
      <c r="E4330" s="6">
        <v>100</v>
      </c>
    </row>
    <row r="4331" spans="1:5" x14ac:dyDescent="0.25">
      <c r="A4331" s="6">
        <v>35952</v>
      </c>
      <c r="B4331" s="6" t="s">
        <v>3846</v>
      </c>
      <c r="C4331" s="6">
        <v>100</v>
      </c>
      <c r="D4331" s="6">
        <v>2.7</v>
      </c>
      <c r="E4331" s="6">
        <v>100</v>
      </c>
    </row>
    <row r="4332" spans="1:5" x14ac:dyDescent="0.25">
      <c r="A4332" s="6">
        <v>22255</v>
      </c>
      <c r="B4332" s="6" t="s">
        <v>3847</v>
      </c>
      <c r="C4332" s="6">
        <v>100</v>
      </c>
      <c r="D4332" s="6">
        <v>2.9</v>
      </c>
      <c r="E4332" s="6">
        <v>100</v>
      </c>
    </row>
    <row r="4333" spans="1:5" x14ac:dyDescent="0.25">
      <c r="A4333" s="6">
        <v>100549742</v>
      </c>
      <c r="B4333" s="6" t="s">
        <v>3848</v>
      </c>
      <c r="C4333" s="6">
        <v>570</v>
      </c>
      <c r="D4333" s="6">
        <v>5.8</v>
      </c>
      <c r="E4333" s="6">
        <v>570</v>
      </c>
    </row>
    <row r="4334" spans="1:5" x14ac:dyDescent="0.25">
      <c r="A4334" s="6">
        <v>100428944</v>
      </c>
      <c r="B4334" s="6" t="s">
        <v>3849</v>
      </c>
      <c r="C4334" s="6">
        <v>260</v>
      </c>
      <c r="D4334" s="6">
        <v>8.8000000000000007</v>
      </c>
      <c r="E4334" s="6">
        <v>260</v>
      </c>
    </row>
    <row r="4335" spans="1:5" x14ac:dyDescent="0.25">
      <c r="A4335" s="6">
        <v>100414307</v>
      </c>
      <c r="B4335" s="6" t="s">
        <v>3850</v>
      </c>
      <c r="C4335" s="6">
        <v>280</v>
      </c>
      <c r="D4335" s="6">
        <v>6.37</v>
      </c>
      <c r="E4335" s="6">
        <v>280</v>
      </c>
    </row>
    <row r="4336" spans="1:5" x14ac:dyDescent="0.25">
      <c r="A4336" s="6">
        <v>100549745</v>
      </c>
      <c r="B4336" s="6" t="s">
        <v>3851</v>
      </c>
      <c r="C4336" s="6">
        <v>360</v>
      </c>
      <c r="D4336" s="6">
        <v>4.7</v>
      </c>
      <c r="E4336" s="6">
        <v>360</v>
      </c>
    </row>
    <row r="4337" spans="1:5" x14ac:dyDescent="0.25">
      <c r="A4337" s="6">
        <v>100549743</v>
      </c>
      <c r="B4337" s="6" t="s">
        <v>3852</v>
      </c>
      <c r="C4337" s="6">
        <v>285</v>
      </c>
      <c r="D4337" s="6">
        <v>8.9</v>
      </c>
      <c r="E4337" s="6">
        <v>285</v>
      </c>
    </row>
    <row r="4338" spans="1:5" x14ac:dyDescent="0.25">
      <c r="A4338" s="6">
        <v>89160</v>
      </c>
      <c r="B4338" s="6" t="s">
        <v>3853</v>
      </c>
      <c r="C4338" s="6">
        <v>600</v>
      </c>
      <c r="D4338" s="6">
        <v>6.24</v>
      </c>
      <c r="E4338" s="6">
        <v>600</v>
      </c>
    </row>
    <row r="4339" spans="1:5" x14ac:dyDescent="0.25">
      <c r="A4339" s="6">
        <v>55684</v>
      </c>
      <c r="B4339" s="6" t="s">
        <v>3854</v>
      </c>
      <c r="C4339" s="6">
        <v>200</v>
      </c>
      <c r="D4339" s="6">
        <v>6.06</v>
      </c>
      <c r="E4339" s="6">
        <v>200</v>
      </c>
    </row>
    <row r="4340" spans="1:5" x14ac:dyDescent="0.25">
      <c r="A4340" s="6">
        <v>40873</v>
      </c>
      <c r="B4340" s="6" t="s">
        <v>3855</v>
      </c>
      <c r="C4340" s="6">
        <v>100</v>
      </c>
      <c r="D4340" s="6">
        <v>1.58</v>
      </c>
      <c r="E4340" s="6">
        <v>100</v>
      </c>
    </row>
    <row r="4341" spans="1:5" x14ac:dyDescent="0.25">
      <c r="A4341" s="6">
        <v>100550639</v>
      </c>
      <c r="B4341" s="6" t="s">
        <v>3856</v>
      </c>
      <c r="C4341" s="6">
        <v>50</v>
      </c>
      <c r="D4341" s="6">
        <v>2.8</v>
      </c>
      <c r="E4341" s="6">
        <v>50</v>
      </c>
    </row>
    <row r="4342" spans="1:5" x14ac:dyDescent="0.25">
      <c r="A4342" s="6">
        <v>8512</v>
      </c>
      <c r="B4342" s="6" t="s">
        <v>3857</v>
      </c>
      <c r="C4342" s="6">
        <v>200</v>
      </c>
      <c r="D4342" s="6">
        <v>0.3</v>
      </c>
      <c r="E4342" s="6">
        <v>200</v>
      </c>
    </row>
    <row r="4343" spans="1:5" x14ac:dyDescent="0.25">
      <c r="A4343" s="6">
        <v>20822</v>
      </c>
      <c r="B4343" s="6" t="s">
        <v>3858</v>
      </c>
      <c r="C4343" s="6">
        <v>2000</v>
      </c>
      <c r="D4343" s="6">
        <v>1.1000000000000001</v>
      </c>
      <c r="E4343" s="6">
        <v>2000</v>
      </c>
    </row>
    <row r="4344" spans="1:5" x14ac:dyDescent="0.25">
      <c r="A4344" s="6">
        <v>54169</v>
      </c>
      <c r="B4344" s="6" t="s">
        <v>3859</v>
      </c>
      <c r="C4344" s="6">
        <v>2000</v>
      </c>
      <c r="D4344" s="6">
        <v>1.8</v>
      </c>
      <c r="E4344" s="6">
        <v>2000</v>
      </c>
    </row>
    <row r="4345" spans="1:5" x14ac:dyDescent="0.25">
      <c r="A4345" s="6">
        <v>100548868</v>
      </c>
      <c r="B4345" s="6" t="s">
        <v>3860</v>
      </c>
      <c r="C4345" s="6">
        <v>1000</v>
      </c>
      <c r="D4345" s="6">
        <v>1.1000000000000001</v>
      </c>
      <c r="E4345" s="6">
        <v>1000</v>
      </c>
    </row>
    <row r="4346" spans="1:5" x14ac:dyDescent="0.25">
      <c r="A4346" s="6">
        <v>100549720</v>
      </c>
      <c r="B4346" s="6" t="s">
        <v>3861</v>
      </c>
      <c r="C4346" s="6">
        <v>200</v>
      </c>
      <c r="D4346" s="6">
        <v>0.5</v>
      </c>
      <c r="E4346" s="6">
        <v>200</v>
      </c>
    </row>
    <row r="4347" spans="1:5" x14ac:dyDescent="0.25">
      <c r="A4347" s="6">
        <v>13453</v>
      </c>
      <c r="B4347" s="6" t="s">
        <v>3862</v>
      </c>
      <c r="C4347" s="6">
        <v>48</v>
      </c>
      <c r="D4347" s="6">
        <v>1.6</v>
      </c>
      <c r="E4347" s="6">
        <v>48</v>
      </c>
    </row>
    <row r="4348" spans="1:5" x14ac:dyDescent="0.25">
      <c r="A4348" s="6">
        <v>21868</v>
      </c>
      <c r="B4348" s="6" t="s">
        <v>3863</v>
      </c>
      <c r="C4348" s="6">
        <v>500</v>
      </c>
      <c r="D4348" s="6">
        <v>0.16</v>
      </c>
      <c r="E4348" s="6">
        <v>500</v>
      </c>
    </row>
    <row r="4349" spans="1:5" x14ac:dyDescent="0.25">
      <c r="A4349" s="6">
        <v>100543029</v>
      </c>
      <c r="B4349" s="6" t="s">
        <v>3864</v>
      </c>
      <c r="C4349" s="6">
        <v>50</v>
      </c>
      <c r="D4349" s="6">
        <v>2.2999999999999998</v>
      </c>
      <c r="E4349" s="6">
        <v>50</v>
      </c>
    </row>
    <row r="4350" spans="1:5" x14ac:dyDescent="0.25">
      <c r="A4350" s="6">
        <v>100552803</v>
      </c>
      <c r="B4350" s="6" t="s">
        <v>3865</v>
      </c>
      <c r="C4350" s="6">
        <v>50</v>
      </c>
      <c r="D4350" s="6">
        <v>5.6</v>
      </c>
      <c r="E4350" s="6">
        <v>50</v>
      </c>
    </row>
    <row r="4351" spans="1:5" x14ac:dyDescent="0.25">
      <c r="A4351" s="6">
        <v>100437023</v>
      </c>
      <c r="B4351" s="6" t="s">
        <v>3866</v>
      </c>
      <c r="C4351" s="6">
        <v>100</v>
      </c>
      <c r="D4351" s="6">
        <v>0.42</v>
      </c>
      <c r="E4351" s="6">
        <v>100</v>
      </c>
    </row>
    <row r="4352" spans="1:5" x14ac:dyDescent="0.25">
      <c r="A4352" s="6">
        <v>100550638</v>
      </c>
      <c r="B4352" s="6" t="s">
        <v>3867</v>
      </c>
      <c r="C4352" s="6">
        <v>50</v>
      </c>
      <c r="D4352" s="6">
        <v>7.4</v>
      </c>
      <c r="E4352" s="6">
        <v>50</v>
      </c>
    </row>
    <row r="4353" spans="1:5" x14ac:dyDescent="0.25">
      <c r="A4353" s="6">
        <v>33276</v>
      </c>
      <c r="B4353" s="6" t="s">
        <v>3868</v>
      </c>
      <c r="C4353" s="6">
        <v>100</v>
      </c>
      <c r="D4353" s="6">
        <v>0.5</v>
      </c>
      <c r="E4353" s="6">
        <v>100</v>
      </c>
    </row>
    <row r="4354" spans="1:5" x14ac:dyDescent="0.25">
      <c r="A4354" s="6">
        <v>30263</v>
      </c>
      <c r="B4354" s="6" t="s">
        <v>3869</v>
      </c>
      <c r="C4354" s="6">
        <v>1500</v>
      </c>
      <c r="D4354" s="6">
        <v>2.46</v>
      </c>
      <c r="E4354" s="6">
        <v>1500</v>
      </c>
    </row>
    <row r="4355" spans="1:5" x14ac:dyDescent="0.25">
      <c r="A4355" s="6">
        <v>22247</v>
      </c>
      <c r="B4355" s="6" t="s">
        <v>3870</v>
      </c>
      <c r="C4355" s="6">
        <v>250</v>
      </c>
      <c r="D4355" s="6">
        <v>0.2</v>
      </c>
      <c r="E4355" s="6">
        <v>250</v>
      </c>
    </row>
    <row r="4356" spans="1:5" x14ac:dyDescent="0.25">
      <c r="A4356" s="6">
        <v>7169</v>
      </c>
      <c r="B4356" s="6" t="s">
        <v>3871</v>
      </c>
      <c r="C4356" s="6">
        <v>50</v>
      </c>
      <c r="D4356" s="6">
        <v>1.46</v>
      </c>
      <c r="E4356" s="6">
        <v>50</v>
      </c>
    </row>
    <row r="4357" spans="1:5" x14ac:dyDescent="0.25">
      <c r="A4357" s="6">
        <v>100549337</v>
      </c>
      <c r="B4357" s="6" t="s">
        <v>3872</v>
      </c>
      <c r="C4357" s="6">
        <v>5</v>
      </c>
      <c r="D4357" s="6">
        <v>266.8</v>
      </c>
      <c r="E4357" s="6">
        <v>1</v>
      </c>
    </row>
    <row r="4358" spans="1:5" x14ac:dyDescent="0.25">
      <c r="A4358" s="6">
        <v>100552418</v>
      </c>
      <c r="B4358" s="6" t="s">
        <v>3873</v>
      </c>
      <c r="C4358" s="6">
        <v>12</v>
      </c>
      <c r="D4358" s="6">
        <v>81.400000000000006</v>
      </c>
      <c r="E4358" s="6">
        <v>12</v>
      </c>
    </row>
    <row r="4359" spans="1:5" x14ac:dyDescent="0.25">
      <c r="A4359" s="6">
        <v>100551573</v>
      </c>
      <c r="B4359" s="6" t="s">
        <v>3874</v>
      </c>
      <c r="C4359" s="6">
        <v>1</v>
      </c>
      <c r="D4359" s="6">
        <v>269</v>
      </c>
      <c r="E4359" s="6">
        <v>1</v>
      </c>
    </row>
    <row r="4360" spans="1:5" x14ac:dyDescent="0.25">
      <c r="A4360" s="6">
        <v>100551573</v>
      </c>
      <c r="B4360" s="6" t="s">
        <v>3874</v>
      </c>
      <c r="C4360" s="6">
        <v>1</v>
      </c>
      <c r="D4360" s="6">
        <v>269</v>
      </c>
      <c r="E4360" s="6">
        <v>1</v>
      </c>
    </row>
    <row r="4361" spans="1:5" x14ac:dyDescent="0.25">
      <c r="A4361" s="6">
        <v>100551573</v>
      </c>
      <c r="B4361" s="6" t="s">
        <v>3874</v>
      </c>
      <c r="C4361" s="6">
        <v>1</v>
      </c>
      <c r="D4361" s="6">
        <v>269</v>
      </c>
      <c r="E4361" s="6">
        <v>1</v>
      </c>
    </row>
    <row r="4362" spans="1:5" x14ac:dyDescent="0.25">
      <c r="A4362" s="6">
        <v>100551573</v>
      </c>
      <c r="B4362" s="6" t="s">
        <v>3874</v>
      </c>
      <c r="C4362" s="6">
        <v>1</v>
      </c>
      <c r="D4362" s="6">
        <v>269</v>
      </c>
      <c r="E4362" s="6">
        <v>1</v>
      </c>
    </row>
    <row r="4363" spans="1:5" x14ac:dyDescent="0.25">
      <c r="A4363" s="6">
        <v>6991</v>
      </c>
      <c r="B4363" s="6" t="s">
        <v>3875</v>
      </c>
      <c r="C4363" s="6">
        <v>1</v>
      </c>
      <c r="D4363" s="6">
        <v>288</v>
      </c>
      <c r="E4363" s="6">
        <v>1</v>
      </c>
    </row>
    <row r="4364" spans="1:5" x14ac:dyDescent="0.25">
      <c r="A4364" s="6">
        <v>6991</v>
      </c>
      <c r="B4364" s="6" t="s">
        <v>3875</v>
      </c>
      <c r="C4364" s="6">
        <v>1</v>
      </c>
      <c r="D4364" s="6">
        <v>288</v>
      </c>
      <c r="E4364" s="6">
        <v>1</v>
      </c>
    </row>
    <row r="4365" spans="1:5" x14ac:dyDescent="0.25">
      <c r="A4365" s="6">
        <v>6991</v>
      </c>
      <c r="B4365" s="6" t="s">
        <v>3875</v>
      </c>
      <c r="C4365" s="6">
        <v>1</v>
      </c>
      <c r="D4365" s="6">
        <v>288</v>
      </c>
      <c r="E4365" s="6">
        <v>1</v>
      </c>
    </row>
    <row r="4366" spans="1:5" x14ac:dyDescent="0.25">
      <c r="A4366" s="6">
        <v>6991</v>
      </c>
      <c r="B4366" s="6" t="s">
        <v>3875</v>
      </c>
      <c r="C4366" s="6">
        <v>1</v>
      </c>
      <c r="D4366" s="6">
        <v>288</v>
      </c>
      <c r="E4366" s="6">
        <v>1</v>
      </c>
    </row>
    <row r="4367" spans="1:5" x14ac:dyDescent="0.25">
      <c r="A4367" s="6">
        <v>6991</v>
      </c>
      <c r="B4367" s="6" t="s">
        <v>3875</v>
      </c>
      <c r="C4367" s="6">
        <v>1</v>
      </c>
      <c r="D4367" s="6">
        <v>288</v>
      </c>
      <c r="E4367" s="6">
        <v>1</v>
      </c>
    </row>
    <row r="4368" spans="1:5" x14ac:dyDescent="0.25">
      <c r="A4368" s="6">
        <v>6991</v>
      </c>
      <c r="B4368" s="6" t="s">
        <v>3875</v>
      </c>
      <c r="C4368" s="6">
        <v>1</v>
      </c>
      <c r="D4368" s="6">
        <v>288</v>
      </c>
      <c r="E4368" s="6">
        <v>1</v>
      </c>
    </row>
    <row r="4369" spans="1:5" x14ac:dyDescent="0.25">
      <c r="A4369" s="6">
        <v>100495389</v>
      </c>
      <c r="B4369" s="6" t="s">
        <v>3876</v>
      </c>
      <c r="C4369" s="6">
        <v>1</v>
      </c>
      <c r="D4369" s="6">
        <v>300</v>
      </c>
      <c r="E4369" s="6">
        <v>1</v>
      </c>
    </row>
    <row r="4370" spans="1:5" x14ac:dyDescent="0.25">
      <c r="A4370" s="6">
        <v>23658</v>
      </c>
      <c r="B4370" s="6" t="s">
        <v>3877</v>
      </c>
      <c r="C4370" s="6">
        <v>1</v>
      </c>
      <c r="D4370" s="6">
        <v>551</v>
      </c>
      <c r="E4370" s="6">
        <v>1</v>
      </c>
    </row>
    <row r="4371" spans="1:5" x14ac:dyDescent="0.25">
      <c r="A4371" s="6">
        <v>47779</v>
      </c>
      <c r="B4371" s="6" t="s">
        <v>3878</v>
      </c>
      <c r="C4371" s="6">
        <v>1</v>
      </c>
      <c r="D4371" s="6">
        <v>11.4</v>
      </c>
      <c r="E4371" s="6">
        <v>1</v>
      </c>
    </row>
    <row r="4372" spans="1:5" x14ac:dyDescent="0.25">
      <c r="A4372" s="6">
        <v>47779</v>
      </c>
      <c r="B4372" s="6" t="s">
        <v>3878</v>
      </c>
      <c r="C4372" s="6">
        <v>1</v>
      </c>
      <c r="D4372" s="6">
        <v>11.4</v>
      </c>
      <c r="E4372" s="6">
        <v>1</v>
      </c>
    </row>
    <row r="4373" spans="1:5" x14ac:dyDescent="0.25">
      <c r="A4373" s="6">
        <v>11524</v>
      </c>
      <c r="B4373" s="6" t="s">
        <v>3879</v>
      </c>
      <c r="C4373" s="6">
        <v>12</v>
      </c>
      <c r="D4373" s="6">
        <v>27.66</v>
      </c>
      <c r="E4373" s="6">
        <v>12</v>
      </c>
    </row>
    <row r="4374" spans="1:5" x14ac:dyDescent="0.25">
      <c r="A4374" s="6">
        <v>100543791</v>
      </c>
      <c r="B4374" s="6" t="s">
        <v>3880</v>
      </c>
      <c r="C4374" s="6">
        <v>1</v>
      </c>
      <c r="D4374" s="6">
        <v>80.7</v>
      </c>
      <c r="E4374" s="6">
        <v>1</v>
      </c>
    </row>
    <row r="4375" spans="1:5" x14ac:dyDescent="0.25">
      <c r="A4375" s="6">
        <v>100543791</v>
      </c>
      <c r="B4375" s="6" t="s">
        <v>3880</v>
      </c>
      <c r="C4375" s="6">
        <v>1</v>
      </c>
      <c r="D4375" s="6">
        <v>80.7</v>
      </c>
      <c r="E4375" s="6">
        <v>1</v>
      </c>
    </row>
    <row r="4376" spans="1:5" x14ac:dyDescent="0.25">
      <c r="A4376" s="6">
        <v>100543791</v>
      </c>
      <c r="B4376" s="6" t="s">
        <v>3880</v>
      </c>
      <c r="C4376" s="6">
        <v>1</v>
      </c>
      <c r="D4376" s="6">
        <v>80.7</v>
      </c>
      <c r="E4376" s="6">
        <v>1</v>
      </c>
    </row>
    <row r="4377" spans="1:5" x14ac:dyDescent="0.25">
      <c r="A4377" s="6">
        <v>100549427</v>
      </c>
      <c r="B4377" s="6" t="s">
        <v>3881</v>
      </c>
      <c r="C4377" s="6">
        <v>100</v>
      </c>
      <c r="D4377" s="6">
        <v>1.1000000000000001</v>
      </c>
      <c r="E4377" s="6">
        <v>100</v>
      </c>
    </row>
    <row r="4378" spans="1:5" x14ac:dyDescent="0.25">
      <c r="A4378" s="6">
        <v>100544213</v>
      </c>
      <c r="B4378" s="6" t="s">
        <v>3882</v>
      </c>
      <c r="C4378" s="6">
        <v>10</v>
      </c>
      <c r="D4378" s="6">
        <v>84.05</v>
      </c>
      <c r="E4378" s="6">
        <v>10</v>
      </c>
    </row>
    <row r="4379" spans="1:5" x14ac:dyDescent="0.25">
      <c r="B4379" s="6" t="s">
        <v>3884</v>
      </c>
    </row>
    <row r="4380" spans="1:5" x14ac:dyDescent="0.25">
      <c r="B4380" s="6" t="s">
        <v>4549</v>
      </c>
    </row>
    <row r="4381" spans="1:5" x14ac:dyDescent="0.25">
      <c r="A4381" s="6">
        <v>100548816</v>
      </c>
      <c r="B4381" s="6" t="s">
        <v>3885</v>
      </c>
      <c r="C4381" s="6">
        <v>12</v>
      </c>
      <c r="D4381" s="6">
        <v>83.77</v>
      </c>
      <c r="E4381" s="6">
        <v>6</v>
      </c>
    </row>
    <row r="4382" spans="1:5" x14ac:dyDescent="0.25">
      <c r="A4382" s="6">
        <v>100548817</v>
      </c>
      <c r="B4382" s="6" t="s">
        <v>3886</v>
      </c>
      <c r="C4382" s="6">
        <v>12</v>
      </c>
      <c r="D4382" s="6">
        <v>83.77</v>
      </c>
      <c r="E4382" s="6">
        <v>6</v>
      </c>
    </row>
    <row r="4383" spans="1:5" x14ac:dyDescent="0.25">
      <c r="B4383" s="6" t="s">
        <v>4550</v>
      </c>
    </row>
    <row r="4384" spans="1:5" x14ac:dyDescent="0.25">
      <c r="A4384" s="6">
        <v>3093</v>
      </c>
      <c r="B4384" s="6" t="s">
        <v>3887</v>
      </c>
      <c r="C4384" s="6">
        <v>144</v>
      </c>
      <c r="D4384" s="6">
        <v>11.64</v>
      </c>
      <c r="E4384" s="6">
        <v>144</v>
      </c>
    </row>
    <row r="4385" spans="1:5" x14ac:dyDescent="0.25">
      <c r="A4385" s="6">
        <v>11625</v>
      </c>
      <c r="B4385" s="6" t="s">
        <v>3888</v>
      </c>
      <c r="C4385" s="6">
        <v>144</v>
      </c>
      <c r="D4385" s="6">
        <v>11.64</v>
      </c>
      <c r="E4385" s="6">
        <v>144</v>
      </c>
    </row>
    <row r="4386" spans="1:5" x14ac:dyDescent="0.25">
      <c r="B4386" s="6" t="s">
        <v>4551</v>
      </c>
    </row>
    <row r="4387" spans="1:5" x14ac:dyDescent="0.25">
      <c r="A4387" s="6">
        <v>11739</v>
      </c>
      <c r="B4387" s="6" t="s">
        <v>3889</v>
      </c>
      <c r="C4387" s="6">
        <v>10</v>
      </c>
      <c r="D4387" s="6">
        <v>52.2</v>
      </c>
      <c r="E4387" s="6">
        <v>10</v>
      </c>
    </row>
    <row r="4388" spans="1:5" x14ac:dyDescent="0.25">
      <c r="A4388" s="6">
        <v>11740</v>
      </c>
      <c r="B4388" s="6" t="s">
        <v>3890</v>
      </c>
      <c r="C4388" s="6">
        <v>10</v>
      </c>
      <c r="D4388" s="6">
        <v>58.2</v>
      </c>
      <c r="E4388" s="6">
        <v>10</v>
      </c>
    </row>
    <row r="4389" spans="1:5" x14ac:dyDescent="0.25">
      <c r="A4389" s="6">
        <v>11733</v>
      </c>
      <c r="B4389" s="6" t="s">
        <v>3891</v>
      </c>
      <c r="C4389" s="6">
        <v>10</v>
      </c>
      <c r="D4389" s="6">
        <v>52.2</v>
      </c>
      <c r="E4389" s="6">
        <v>10</v>
      </c>
    </row>
    <row r="4390" spans="1:5" x14ac:dyDescent="0.25">
      <c r="A4390" s="6">
        <v>11741</v>
      </c>
      <c r="B4390" s="6" t="s">
        <v>3892</v>
      </c>
      <c r="C4390" s="6">
        <v>10</v>
      </c>
      <c r="D4390" s="6">
        <v>58.2</v>
      </c>
      <c r="E4390" s="6">
        <v>10</v>
      </c>
    </row>
    <row r="4391" spans="1:5" x14ac:dyDescent="0.25">
      <c r="B4391" s="6" t="s">
        <v>3893</v>
      </c>
    </row>
    <row r="4392" spans="1:5" x14ac:dyDescent="0.25">
      <c r="A4392" s="6">
        <v>100529788</v>
      </c>
      <c r="B4392" s="6" t="s">
        <v>3894</v>
      </c>
      <c r="C4392" s="6">
        <v>180</v>
      </c>
      <c r="D4392" s="6">
        <v>63.29</v>
      </c>
      <c r="E4392" s="6">
        <v>2</v>
      </c>
    </row>
    <row r="4393" spans="1:5" x14ac:dyDescent="0.25">
      <c r="A4393" s="6">
        <v>100561059</v>
      </c>
      <c r="B4393" s="6" t="s">
        <v>3895</v>
      </c>
      <c r="C4393" s="6">
        <v>18</v>
      </c>
      <c r="D4393" s="6">
        <v>182.48</v>
      </c>
      <c r="E4393" s="6">
        <v>1</v>
      </c>
    </row>
    <row r="4394" spans="1:5" x14ac:dyDescent="0.25">
      <c r="A4394" s="6">
        <v>100551570</v>
      </c>
      <c r="B4394" s="6" t="s">
        <v>3896</v>
      </c>
      <c r="C4394" s="6">
        <v>4</v>
      </c>
      <c r="D4394" s="6">
        <v>173.75</v>
      </c>
      <c r="E4394" s="6">
        <v>4</v>
      </c>
    </row>
    <row r="4395" spans="1:5" x14ac:dyDescent="0.25">
      <c r="A4395" s="6">
        <v>100551572</v>
      </c>
      <c r="B4395" s="6" t="s">
        <v>3897</v>
      </c>
      <c r="C4395" s="6">
        <v>12</v>
      </c>
      <c r="D4395" s="6">
        <v>201.81</v>
      </c>
      <c r="E4395" s="6">
        <v>3</v>
      </c>
    </row>
    <row r="4396" spans="1:5" x14ac:dyDescent="0.25">
      <c r="B4396" s="6" t="s">
        <v>3898</v>
      </c>
    </row>
    <row r="4397" spans="1:5" x14ac:dyDescent="0.25">
      <c r="A4397" s="6">
        <v>100551575</v>
      </c>
      <c r="B4397" s="6" t="s">
        <v>3899</v>
      </c>
      <c r="C4397" s="6">
        <v>100</v>
      </c>
      <c r="D4397" s="6">
        <v>53.03</v>
      </c>
      <c r="E4397" s="6">
        <v>5</v>
      </c>
    </row>
    <row r="4398" spans="1:5" x14ac:dyDescent="0.25">
      <c r="A4398" s="6">
        <v>100551578</v>
      </c>
      <c r="B4398" s="6" t="s">
        <v>3900</v>
      </c>
      <c r="C4398" s="6">
        <v>100</v>
      </c>
      <c r="D4398" s="6">
        <v>53.03</v>
      </c>
      <c r="E4398" s="6">
        <v>5</v>
      </c>
    </row>
    <row r="4399" spans="1:5" x14ac:dyDescent="0.25">
      <c r="A4399" s="6">
        <v>100551577</v>
      </c>
      <c r="B4399" s="6" t="s">
        <v>3901</v>
      </c>
      <c r="C4399" s="6">
        <v>100</v>
      </c>
      <c r="D4399" s="6">
        <v>53.03</v>
      </c>
      <c r="E4399" s="6">
        <v>5</v>
      </c>
    </row>
    <row r="4400" spans="1:5" x14ac:dyDescent="0.25">
      <c r="A4400" s="6">
        <v>100551579</v>
      </c>
      <c r="B4400" s="6" t="s">
        <v>3902</v>
      </c>
      <c r="C4400" s="6">
        <v>50</v>
      </c>
      <c r="D4400" s="6">
        <v>43.55</v>
      </c>
      <c r="E4400" s="6">
        <v>5</v>
      </c>
    </row>
    <row r="4401" spans="1:5" x14ac:dyDescent="0.25">
      <c r="A4401" s="6">
        <v>100551583</v>
      </c>
      <c r="B4401" s="6" t="s">
        <v>3903</v>
      </c>
      <c r="C4401" s="6">
        <v>50</v>
      </c>
      <c r="D4401" s="6">
        <v>43.55</v>
      </c>
      <c r="E4401" s="6">
        <v>5</v>
      </c>
    </row>
    <row r="4402" spans="1:5" x14ac:dyDescent="0.25">
      <c r="A4402" s="6">
        <v>100551581</v>
      </c>
      <c r="B4402" s="6" t="s">
        <v>3904</v>
      </c>
      <c r="C4402" s="6">
        <v>50</v>
      </c>
      <c r="D4402" s="6">
        <v>43.55</v>
      </c>
      <c r="E4402" s="6">
        <v>5</v>
      </c>
    </row>
    <row r="4403" spans="1:5" x14ac:dyDescent="0.25">
      <c r="A4403" s="6">
        <v>100551584</v>
      </c>
      <c r="B4403" s="6" t="s">
        <v>3905</v>
      </c>
      <c r="C4403" s="6">
        <v>50</v>
      </c>
      <c r="D4403" s="6">
        <v>41.04</v>
      </c>
      <c r="E4403" s="6">
        <v>5</v>
      </c>
    </row>
    <row r="4404" spans="1:5" x14ac:dyDescent="0.25">
      <c r="A4404" s="6">
        <v>100551582</v>
      </c>
      <c r="B4404" s="6" t="s">
        <v>3906</v>
      </c>
      <c r="C4404" s="6">
        <v>50</v>
      </c>
      <c r="D4404" s="6">
        <v>43.55</v>
      </c>
      <c r="E4404" s="6">
        <v>5</v>
      </c>
    </row>
    <row r="4405" spans="1:5" x14ac:dyDescent="0.25">
      <c r="A4405" s="6">
        <v>100551576</v>
      </c>
      <c r="B4405" s="6" t="s">
        <v>3907</v>
      </c>
      <c r="C4405" s="6">
        <v>100</v>
      </c>
      <c r="D4405" s="6">
        <v>53.03</v>
      </c>
      <c r="E4405" s="6">
        <v>5</v>
      </c>
    </row>
    <row r="4406" spans="1:5" x14ac:dyDescent="0.25">
      <c r="A4406" s="6">
        <v>22110</v>
      </c>
      <c r="B4406" s="6" t="s">
        <v>3908</v>
      </c>
      <c r="C4406" s="6">
        <v>30</v>
      </c>
      <c r="D4406" s="6">
        <v>18.46</v>
      </c>
      <c r="E4406" s="6">
        <v>1</v>
      </c>
    </row>
    <row r="4407" spans="1:5" x14ac:dyDescent="0.25">
      <c r="B4407" s="6" t="s">
        <v>3909</v>
      </c>
    </row>
    <row r="4408" spans="1:5" x14ac:dyDescent="0.25">
      <c r="A4408" s="6">
        <v>41878</v>
      </c>
      <c r="B4408" s="6" t="s">
        <v>3910</v>
      </c>
      <c r="C4408" s="6">
        <v>20</v>
      </c>
      <c r="D4408" s="6">
        <v>70.8</v>
      </c>
      <c r="E4408" s="6">
        <v>4</v>
      </c>
    </row>
    <row r="4409" spans="1:5" x14ac:dyDescent="0.25">
      <c r="A4409" s="6">
        <v>28459</v>
      </c>
      <c r="B4409" s="6" t="s">
        <v>3911</v>
      </c>
      <c r="C4409" s="6">
        <v>3</v>
      </c>
      <c r="D4409" s="6">
        <v>147.5</v>
      </c>
      <c r="E4409" s="6">
        <v>1</v>
      </c>
    </row>
    <row r="4410" spans="1:5" x14ac:dyDescent="0.25">
      <c r="B4410" s="6" t="s">
        <v>4545</v>
      </c>
    </row>
    <row r="4411" spans="1:5" x14ac:dyDescent="0.25">
      <c r="A4411" s="6">
        <v>40453</v>
      </c>
      <c r="B4411" s="6" t="s">
        <v>3912</v>
      </c>
      <c r="C4411" s="6">
        <v>12</v>
      </c>
      <c r="D4411" s="6">
        <v>16.5</v>
      </c>
      <c r="E4411" s="6">
        <v>12</v>
      </c>
    </row>
    <row r="4412" spans="1:5" x14ac:dyDescent="0.25">
      <c r="B4412" s="6" t="s">
        <v>4552</v>
      </c>
    </row>
    <row r="4413" spans="1:5" x14ac:dyDescent="0.25">
      <c r="A4413" s="6">
        <v>14334</v>
      </c>
      <c r="B4413" s="6" t="s">
        <v>3913</v>
      </c>
      <c r="C4413" s="6">
        <v>40</v>
      </c>
      <c r="D4413" s="6">
        <v>21.46</v>
      </c>
      <c r="E4413" s="6">
        <v>5</v>
      </c>
    </row>
    <row r="4414" spans="1:5" x14ac:dyDescent="0.25">
      <c r="A4414" s="6">
        <v>14331</v>
      </c>
      <c r="B4414" s="6" t="s">
        <v>3914</v>
      </c>
      <c r="C4414" s="6">
        <v>50</v>
      </c>
      <c r="D4414" s="6">
        <v>45.8</v>
      </c>
      <c r="E4414" s="6">
        <v>10</v>
      </c>
    </row>
    <row r="4415" spans="1:5" x14ac:dyDescent="0.25">
      <c r="A4415" s="6">
        <v>100484807</v>
      </c>
      <c r="B4415" s="6" t="s">
        <v>3915</v>
      </c>
      <c r="C4415" s="6">
        <v>96</v>
      </c>
      <c r="D4415" s="6">
        <v>43.07</v>
      </c>
      <c r="E4415" s="6">
        <v>12</v>
      </c>
    </row>
    <row r="4416" spans="1:5" x14ac:dyDescent="0.25">
      <c r="A4416" s="6">
        <v>8166</v>
      </c>
      <c r="B4416" s="6" t="s">
        <v>3916</v>
      </c>
      <c r="C4416" s="6">
        <v>50</v>
      </c>
      <c r="D4416" s="6">
        <v>61.23</v>
      </c>
      <c r="E4416" s="6">
        <v>1</v>
      </c>
    </row>
    <row r="4417" spans="1:5" x14ac:dyDescent="0.25">
      <c r="A4417" s="6">
        <v>20699</v>
      </c>
      <c r="B4417" s="6" t="s">
        <v>3917</v>
      </c>
      <c r="C4417" s="6">
        <v>70</v>
      </c>
      <c r="D4417" s="6">
        <v>17.170000000000002</v>
      </c>
      <c r="E4417" s="6">
        <v>5</v>
      </c>
    </row>
    <row r="4418" spans="1:5" x14ac:dyDescent="0.25">
      <c r="A4418" s="6">
        <v>14335</v>
      </c>
      <c r="B4418" s="6" t="s">
        <v>3917</v>
      </c>
      <c r="C4418" s="6">
        <v>70</v>
      </c>
      <c r="D4418" s="6">
        <v>23.65</v>
      </c>
      <c r="E4418" s="6">
        <v>5</v>
      </c>
    </row>
    <row r="4419" spans="1:5" x14ac:dyDescent="0.25">
      <c r="A4419" s="6">
        <v>12259</v>
      </c>
      <c r="B4419" s="6" t="s">
        <v>3918</v>
      </c>
      <c r="C4419" s="6">
        <v>36</v>
      </c>
      <c r="D4419" s="6">
        <v>55.08</v>
      </c>
      <c r="E4419" s="6">
        <v>12</v>
      </c>
    </row>
    <row r="4420" spans="1:5" x14ac:dyDescent="0.25">
      <c r="A4420" s="6">
        <v>28023</v>
      </c>
      <c r="B4420" s="6" t="s">
        <v>3919</v>
      </c>
      <c r="C4420" s="6">
        <v>80</v>
      </c>
      <c r="D4420" s="6">
        <v>40.549999999999997</v>
      </c>
      <c r="E4420" s="6">
        <v>5</v>
      </c>
    </row>
    <row r="4421" spans="1:5" x14ac:dyDescent="0.25">
      <c r="B4421" s="6" t="s">
        <v>4553</v>
      </c>
    </row>
    <row r="4422" spans="1:5" x14ac:dyDescent="0.25">
      <c r="A4422" s="6">
        <v>17174</v>
      </c>
      <c r="B4422" s="6" t="s">
        <v>3920</v>
      </c>
      <c r="C4422" s="6">
        <v>20</v>
      </c>
      <c r="D4422" s="6">
        <v>20.7</v>
      </c>
      <c r="E4422" s="6">
        <v>20</v>
      </c>
    </row>
    <row r="4423" spans="1:5" x14ac:dyDescent="0.25">
      <c r="A4423" s="6">
        <v>17175</v>
      </c>
      <c r="B4423" s="6" t="s">
        <v>3921</v>
      </c>
      <c r="C4423" s="6">
        <v>20</v>
      </c>
      <c r="D4423" s="6">
        <v>31</v>
      </c>
      <c r="E4423" s="6">
        <v>20</v>
      </c>
    </row>
    <row r="4424" spans="1:5" x14ac:dyDescent="0.25">
      <c r="A4424" s="6">
        <v>31018</v>
      </c>
      <c r="B4424" s="6" t="s">
        <v>3922</v>
      </c>
      <c r="C4424" s="6">
        <v>20</v>
      </c>
      <c r="D4424" s="6">
        <v>61.56</v>
      </c>
      <c r="E4424" s="6">
        <v>1</v>
      </c>
    </row>
    <row r="4425" spans="1:5" x14ac:dyDescent="0.25">
      <c r="A4425" s="6">
        <v>1550</v>
      </c>
      <c r="B4425" s="6" t="s">
        <v>3923</v>
      </c>
      <c r="C4425" s="6">
        <v>26</v>
      </c>
      <c r="D4425" s="6">
        <v>38.03</v>
      </c>
      <c r="E4425" s="6">
        <v>1</v>
      </c>
    </row>
    <row r="4426" spans="1:5" x14ac:dyDescent="0.25">
      <c r="A4426" s="6">
        <v>8519</v>
      </c>
      <c r="B4426" s="6" t="s">
        <v>3924</v>
      </c>
      <c r="C4426" s="6">
        <v>40</v>
      </c>
      <c r="D4426" s="6">
        <v>25.95</v>
      </c>
      <c r="E4426" s="6">
        <v>5</v>
      </c>
    </row>
    <row r="4427" spans="1:5" x14ac:dyDescent="0.25">
      <c r="B4427" s="6" t="s">
        <v>4277</v>
      </c>
    </row>
    <row r="4428" spans="1:5" x14ac:dyDescent="0.25">
      <c r="A4428" s="6">
        <v>28613</v>
      </c>
      <c r="B4428" s="6" t="s">
        <v>3925</v>
      </c>
      <c r="C4428" s="6">
        <v>100</v>
      </c>
      <c r="D4428" s="6">
        <v>0.71</v>
      </c>
      <c r="E4428" s="6">
        <v>100</v>
      </c>
    </row>
    <row r="4429" spans="1:5" x14ac:dyDescent="0.25">
      <c r="A4429" s="6">
        <v>41901</v>
      </c>
      <c r="B4429" s="6" t="s">
        <v>3926</v>
      </c>
      <c r="C4429" s="6">
        <v>1000</v>
      </c>
      <c r="D4429" s="6">
        <v>0.35</v>
      </c>
      <c r="E4429" s="6">
        <v>1000</v>
      </c>
    </row>
    <row r="4430" spans="1:5" x14ac:dyDescent="0.25">
      <c r="B4430" s="6" t="s">
        <v>4207</v>
      </c>
    </row>
    <row r="4431" spans="1:5" x14ac:dyDescent="0.25">
      <c r="A4431" s="6">
        <v>27446</v>
      </c>
      <c r="B4431" s="6" t="s">
        <v>3927</v>
      </c>
      <c r="C4431" s="6">
        <v>12</v>
      </c>
      <c r="D4431" s="6">
        <v>41.39</v>
      </c>
      <c r="E4431" s="6">
        <v>3</v>
      </c>
    </row>
    <row r="4432" spans="1:5" x14ac:dyDescent="0.25">
      <c r="B4432" s="6" t="s">
        <v>4530</v>
      </c>
    </row>
    <row r="4433" spans="1:5" x14ac:dyDescent="0.25">
      <c r="A4433" s="6">
        <v>100547011</v>
      </c>
      <c r="B4433" s="6" t="s">
        <v>3928</v>
      </c>
      <c r="C4433" s="6">
        <v>16</v>
      </c>
      <c r="D4433" s="6">
        <v>62.4</v>
      </c>
      <c r="E4433" s="6">
        <v>4</v>
      </c>
    </row>
    <row r="4434" spans="1:5" x14ac:dyDescent="0.25">
      <c r="B4434" s="6" t="s">
        <v>3504</v>
      </c>
    </row>
    <row r="4435" spans="1:5" x14ac:dyDescent="0.25">
      <c r="A4435" s="6">
        <v>100522527</v>
      </c>
      <c r="B4435" s="6" t="s">
        <v>3929</v>
      </c>
      <c r="C4435" s="6">
        <v>20</v>
      </c>
      <c r="D4435" s="6">
        <v>80.959999999999994</v>
      </c>
      <c r="E4435" s="6">
        <v>2</v>
      </c>
    </row>
    <row r="4436" spans="1:5" x14ac:dyDescent="0.25">
      <c r="A4436" s="6">
        <v>100546731</v>
      </c>
      <c r="B4436" s="6" t="s">
        <v>3930</v>
      </c>
      <c r="C4436" s="6">
        <v>60</v>
      </c>
      <c r="D4436" s="6">
        <v>51.71</v>
      </c>
      <c r="E4436" s="6">
        <v>10</v>
      </c>
    </row>
    <row r="4437" spans="1:5" x14ac:dyDescent="0.25">
      <c r="A4437" s="6">
        <v>100546732</v>
      </c>
      <c r="B4437" s="6" t="s">
        <v>3931</v>
      </c>
      <c r="C4437" s="6">
        <v>60</v>
      </c>
      <c r="D4437" s="6">
        <v>51.71</v>
      </c>
      <c r="E4437" s="6">
        <v>10</v>
      </c>
    </row>
    <row r="4438" spans="1:5" x14ac:dyDescent="0.25">
      <c r="A4438" s="6">
        <v>100546848</v>
      </c>
      <c r="B4438" s="6" t="s">
        <v>3932</v>
      </c>
      <c r="C4438" s="6">
        <v>60</v>
      </c>
      <c r="D4438" s="6">
        <v>1.8</v>
      </c>
      <c r="E4438" s="6">
        <v>10</v>
      </c>
    </row>
    <row r="4439" spans="1:5" x14ac:dyDescent="0.25">
      <c r="A4439" s="6">
        <v>100547294</v>
      </c>
      <c r="B4439" s="6" t="s">
        <v>3933</v>
      </c>
      <c r="C4439" s="6">
        <v>36</v>
      </c>
      <c r="D4439" s="6">
        <v>25.36</v>
      </c>
      <c r="E4439" s="6">
        <v>3</v>
      </c>
    </row>
    <row r="4440" spans="1:5" x14ac:dyDescent="0.25">
      <c r="A4440" s="6">
        <v>100546453</v>
      </c>
      <c r="B4440" s="6" t="s">
        <v>3934</v>
      </c>
      <c r="C4440" s="6">
        <v>30</v>
      </c>
      <c r="D4440" s="6">
        <v>71.430000000000007</v>
      </c>
      <c r="E4440" s="6">
        <v>10</v>
      </c>
    </row>
    <row r="4441" spans="1:5" x14ac:dyDescent="0.25">
      <c r="A4441" s="6">
        <v>100551646</v>
      </c>
      <c r="B4441" s="6" t="s">
        <v>3935</v>
      </c>
      <c r="C4441" s="6">
        <v>48</v>
      </c>
      <c r="D4441" s="6">
        <v>44.6</v>
      </c>
      <c r="E4441" s="6">
        <v>8</v>
      </c>
    </row>
    <row r="4442" spans="1:5" x14ac:dyDescent="0.25">
      <c r="A4442" s="6">
        <v>100548433</v>
      </c>
      <c r="B4442" s="6" t="s">
        <v>3936</v>
      </c>
      <c r="C4442" s="6">
        <v>40</v>
      </c>
      <c r="D4442" s="6">
        <v>32.049999999999997</v>
      </c>
      <c r="E4442" s="6">
        <v>10</v>
      </c>
    </row>
    <row r="4443" spans="1:5" x14ac:dyDescent="0.25">
      <c r="A4443" s="6">
        <v>100548304</v>
      </c>
      <c r="B4443" s="6" t="s">
        <v>3937</v>
      </c>
      <c r="C4443" s="6">
        <v>40</v>
      </c>
      <c r="D4443" s="6">
        <v>41.43</v>
      </c>
      <c r="E4443" s="6">
        <v>10</v>
      </c>
    </row>
    <row r="4444" spans="1:5" x14ac:dyDescent="0.25">
      <c r="A4444" s="6">
        <v>100543768</v>
      </c>
      <c r="B4444" s="6" t="s">
        <v>3938</v>
      </c>
      <c r="C4444" s="6">
        <v>50</v>
      </c>
      <c r="D4444" s="6">
        <v>46.73</v>
      </c>
      <c r="E4444" s="6">
        <v>10</v>
      </c>
    </row>
    <row r="4445" spans="1:5" x14ac:dyDescent="0.25">
      <c r="A4445" s="6">
        <v>100548339</v>
      </c>
      <c r="B4445" s="6" t="s">
        <v>3939</v>
      </c>
      <c r="C4445" s="6">
        <v>70</v>
      </c>
      <c r="D4445" s="6">
        <v>19.690000000000001</v>
      </c>
      <c r="E4445" s="6">
        <v>10</v>
      </c>
    </row>
    <row r="4446" spans="1:5" x14ac:dyDescent="0.25">
      <c r="A4446" s="6">
        <v>100543969</v>
      </c>
      <c r="B4446" s="6" t="s">
        <v>3940</v>
      </c>
      <c r="C4446" s="6">
        <v>20</v>
      </c>
      <c r="D4446" s="6">
        <v>10.38</v>
      </c>
      <c r="E4446" s="6">
        <v>20</v>
      </c>
    </row>
    <row r="4447" spans="1:5" x14ac:dyDescent="0.25">
      <c r="A4447" s="6">
        <v>100543539</v>
      </c>
      <c r="B4447" s="6" t="s">
        <v>3941</v>
      </c>
      <c r="C4447" s="6">
        <v>16</v>
      </c>
      <c r="D4447" s="6">
        <v>92.26</v>
      </c>
      <c r="E4447" s="6">
        <v>4</v>
      </c>
    </row>
    <row r="4448" spans="1:5" x14ac:dyDescent="0.25">
      <c r="A4448" s="6">
        <v>100546301</v>
      </c>
      <c r="B4448" s="6" t="s">
        <v>3942</v>
      </c>
      <c r="C4448" s="6">
        <v>98</v>
      </c>
      <c r="D4448" s="6">
        <v>29.4</v>
      </c>
      <c r="E4448" s="6">
        <v>14</v>
      </c>
    </row>
    <row r="4449" spans="1:5" x14ac:dyDescent="0.25">
      <c r="A4449" s="6">
        <v>62982</v>
      </c>
      <c r="B4449" s="6" t="s">
        <v>3943</v>
      </c>
      <c r="C4449" s="6">
        <v>96</v>
      </c>
      <c r="D4449" s="6">
        <v>22</v>
      </c>
      <c r="E4449" s="6">
        <v>6</v>
      </c>
    </row>
    <row r="4450" spans="1:5" x14ac:dyDescent="0.25">
      <c r="A4450" s="6">
        <v>100521874</v>
      </c>
      <c r="B4450" s="6" t="s">
        <v>3944</v>
      </c>
      <c r="C4450" s="6">
        <v>48</v>
      </c>
      <c r="D4450" s="6">
        <v>44.53</v>
      </c>
      <c r="E4450" s="6">
        <v>6</v>
      </c>
    </row>
    <row r="4451" spans="1:5" x14ac:dyDescent="0.25">
      <c r="A4451" s="6">
        <v>100522113</v>
      </c>
      <c r="B4451" s="6" t="s">
        <v>3945</v>
      </c>
      <c r="C4451" s="6">
        <v>20</v>
      </c>
      <c r="D4451" s="6">
        <v>116.65</v>
      </c>
      <c r="E4451" s="6">
        <v>1</v>
      </c>
    </row>
    <row r="4452" spans="1:5" x14ac:dyDescent="0.25">
      <c r="A4452" s="6">
        <v>100521920</v>
      </c>
      <c r="B4452" s="6" t="s">
        <v>3946</v>
      </c>
      <c r="C4452" s="6">
        <v>20</v>
      </c>
      <c r="D4452" s="6">
        <v>207.84</v>
      </c>
      <c r="E4452" s="6">
        <v>1</v>
      </c>
    </row>
    <row r="4453" spans="1:5" x14ac:dyDescent="0.25">
      <c r="A4453" s="6">
        <v>100521946</v>
      </c>
      <c r="B4453" s="6" t="s">
        <v>3947</v>
      </c>
      <c r="C4453" s="6">
        <v>20</v>
      </c>
      <c r="D4453" s="6">
        <v>186.32</v>
      </c>
      <c r="E4453" s="6">
        <v>1</v>
      </c>
    </row>
    <row r="4454" spans="1:5" x14ac:dyDescent="0.25">
      <c r="A4454" s="6">
        <v>100521911</v>
      </c>
      <c r="B4454" s="6" t="s">
        <v>3948</v>
      </c>
      <c r="C4454" s="6">
        <v>12</v>
      </c>
      <c r="D4454" s="6">
        <v>184.2</v>
      </c>
      <c r="E4454" s="6">
        <v>4</v>
      </c>
    </row>
    <row r="4455" spans="1:5" x14ac:dyDescent="0.25">
      <c r="A4455" s="6">
        <v>100544241</v>
      </c>
      <c r="B4455" s="6" t="s">
        <v>3949</v>
      </c>
      <c r="C4455" s="6">
        <v>30</v>
      </c>
      <c r="D4455" s="6">
        <v>24.84</v>
      </c>
      <c r="E4455" s="6">
        <v>3</v>
      </c>
    </row>
    <row r="4456" spans="1:5" x14ac:dyDescent="0.25">
      <c r="A4456" s="6">
        <v>100544275</v>
      </c>
      <c r="B4456" s="6" t="s">
        <v>3950</v>
      </c>
      <c r="C4456" s="6">
        <v>40</v>
      </c>
      <c r="D4456" s="6">
        <v>41.88</v>
      </c>
      <c r="E4456" s="6">
        <v>10</v>
      </c>
    </row>
    <row r="4457" spans="1:5" x14ac:dyDescent="0.25">
      <c r="A4457" s="6">
        <v>100544259</v>
      </c>
      <c r="B4457" s="6" t="s">
        <v>3951</v>
      </c>
      <c r="C4457" s="6">
        <v>40</v>
      </c>
      <c r="D4457" s="6">
        <v>31.08</v>
      </c>
      <c r="E4457" s="6">
        <v>10</v>
      </c>
    </row>
    <row r="4458" spans="1:5" x14ac:dyDescent="0.25">
      <c r="A4458" s="6">
        <v>28035</v>
      </c>
      <c r="B4458" s="6" t="s">
        <v>3952</v>
      </c>
      <c r="C4458" s="6">
        <v>150</v>
      </c>
      <c r="D4458" s="6">
        <v>7.92</v>
      </c>
      <c r="E4458" s="6">
        <v>5</v>
      </c>
    </row>
    <row r="4459" spans="1:5" x14ac:dyDescent="0.25">
      <c r="A4459" s="6">
        <v>100544291</v>
      </c>
      <c r="B4459" s="6" t="s">
        <v>3953</v>
      </c>
      <c r="C4459" s="6">
        <v>30</v>
      </c>
      <c r="D4459" s="6">
        <v>26.52</v>
      </c>
      <c r="E4459" s="6">
        <v>5</v>
      </c>
    </row>
    <row r="4460" spans="1:5" x14ac:dyDescent="0.25">
      <c r="A4460" s="6">
        <v>100544312</v>
      </c>
      <c r="B4460" s="6" t="s">
        <v>3954</v>
      </c>
      <c r="C4460" s="6">
        <v>20</v>
      </c>
      <c r="D4460" s="6">
        <v>34.200000000000003</v>
      </c>
      <c r="E4460" s="6">
        <v>5</v>
      </c>
    </row>
    <row r="4461" spans="1:5" x14ac:dyDescent="0.25">
      <c r="A4461" s="6">
        <v>100548437</v>
      </c>
      <c r="B4461" s="6" t="s">
        <v>3955</v>
      </c>
      <c r="C4461" s="6">
        <v>70</v>
      </c>
      <c r="D4461" s="6">
        <v>13.73</v>
      </c>
      <c r="E4461" s="6">
        <v>10</v>
      </c>
    </row>
    <row r="4462" spans="1:5" x14ac:dyDescent="0.25">
      <c r="A4462" s="6">
        <v>100550612</v>
      </c>
      <c r="B4462" s="6" t="s">
        <v>3956</v>
      </c>
      <c r="C4462" s="6">
        <v>45</v>
      </c>
      <c r="D4462" s="6">
        <v>63.5</v>
      </c>
      <c r="E4462" s="6">
        <v>5</v>
      </c>
    </row>
    <row r="4463" spans="1:5" x14ac:dyDescent="0.25">
      <c r="A4463" s="6">
        <v>100544321</v>
      </c>
      <c r="B4463" s="6" t="s">
        <v>3957</v>
      </c>
      <c r="C4463" s="6">
        <v>9</v>
      </c>
      <c r="D4463" s="6">
        <v>97.92</v>
      </c>
      <c r="E4463" s="6">
        <v>3</v>
      </c>
    </row>
    <row r="4464" spans="1:5" x14ac:dyDescent="0.25">
      <c r="A4464" s="6">
        <v>100522076</v>
      </c>
      <c r="B4464" s="6" t="s">
        <v>3958</v>
      </c>
      <c r="C4464" s="6">
        <v>20</v>
      </c>
      <c r="D4464" s="6">
        <v>168.71</v>
      </c>
      <c r="E4464" s="6">
        <v>1</v>
      </c>
    </row>
    <row r="4465" spans="1:5" x14ac:dyDescent="0.25">
      <c r="A4465" s="6">
        <v>100544355</v>
      </c>
      <c r="B4465" s="6" t="s">
        <v>3959</v>
      </c>
      <c r="C4465" s="6">
        <v>3</v>
      </c>
      <c r="D4465" s="6">
        <v>406.44</v>
      </c>
      <c r="E4465" s="6">
        <v>1</v>
      </c>
    </row>
    <row r="4466" spans="1:5" x14ac:dyDescent="0.25">
      <c r="A4466" s="6">
        <v>100545514</v>
      </c>
      <c r="B4466" s="6" t="s">
        <v>3960</v>
      </c>
      <c r="C4466" s="6">
        <v>18</v>
      </c>
      <c r="D4466" s="6">
        <v>258.64</v>
      </c>
      <c r="E4466" s="6">
        <v>6</v>
      </c>
    </row>
    <row r="4467" spans="1:5" x14ac:dyDescent="0.25">
      <c r="A4467" s="6">
        <v>100544363</v>
      </c>
      <c r="B4467" s="6" t="s">
        <v>3961</v>
      </c>
      <c r="C4467" s="6">
        <v>51</v>
      </c>
      <c r="D4467" s="6">
        <v>51.84</v>
      </c>
      <c r="E4467" s="6">
        <v>3</v>
      </c>
    </row>
    <row r="4468" spans="1:5" x14ac:dyDescent="0.25">
      <c r="A4468" s="6">
        <v>100415481</v>
      </c>
      <c r="B4468" s="6" t="s">
        <v>3962</v>
      </c>
      <c r="C4468" s="6">
        <v>10</v>
      </c>
      <c r="D4468" s="6">
        <v>61.32</v>
      </c>
      <c r="E4468" s="6">
        <v>10</v>
      </c>
    </row>
    <row r="4469" spans="1:5" x14ac:dyDescent="0.25">
      <c r="A4469" s="6">
        <v>100422796</v>
      </c>
      <c r="B4469" s="6" t="s">
        <v>3963</v>
      </c>
      <c r="C4469" s="6">
        <v>10</v>
      </c>
      <c r="D4469" s="6">
        <v>9.84</v>
      </c>
      <c r="E4469" s="6">
        <v>10</v>
      </c>
    </row>
    <row r="4470" spans="1:5" x14ac:dyDescent="0.25">
      <c r="A4470" s="6">
        <v>100551645</v>
      </c>
      <c r="B4470" s="6" t="s">
        <v>3964</v>
      </c>
      <c r="C4470" s="6">
        <v>70</v>
      </c>
      <c r="D4470" s="6">
        <v>43.03</v>
      </c>
      <c r="E4470" s="6">
        <v>10</v>
      </c>
    </row>
    <row r="4471" spans="1:5" x14ac:dyDescent="0.25">
      <c r="A4471" s="6">
        <v>100547380</v>
      </c>
      <c r="B4471" s="6" t="s">
        <v>3965</v>
      </c>
      <c r="C4471" s="6">
        <v>150</v>
      </c>
      <c r="D4471" s="6">
        <v>46.9</v>
      </c>
      <c r="E4471" s="6">
        <v>3</v>
      </c>
    </row>
    <row r="4472" spans="1:5" x14ac:dyDescent="0.25">
      <c r="A4472" s="6">
        <v>100543042</v>
      </c>
      <c r="B4472" s="6" t="s">
        <v>3966</v>
      </c>
      <c r="C4472" s="6">
        <v>12</v>
      </c>
      <c r="D4472" s="6">
        <v>35.700000000000003</v>
      </c>
      <c r="E4472" s="6">
        <v>1</v>
      </c>
    </row>
    <row r="4473" spans="1:5" x14ac:dyDescent="0.25">
      <c r="A4473" s="6">
        <v>100483281</v>
      </c>
      <c r="B4473" s="6" t="s">
        <v>3967</v>
      </c>
      <c r="C4473" s="6">
        <v>24</v>
      </c>
      <c r="D4473" s="6">
        <v>28.91</v>
      </c>
      <c r="E4473" s="6">
        <v>6</v>
      </c>
    </row>
    <row r="4474" spans="1:5" x14ac:dyDescent="0.25">
      <c r="A4474" s="6">
        <v>100400909</v>
      </c>
      <c r="B4474" s="6" t="s">
        <v>3968</v>
      </c>
      <c r="C4474" s="6">
        <v>100</v>
      </c>
      <c r="D4474" s="6">
        <v>27.8</v>
      </c>
      <c r="E4474" s="6">
        <v>5</v>
      </c>
    </row>
    <row r="4475" spans="1:5" x14ac:dyDescent="0.25">
      <c r="A4475" s="6">
        <v>100522084</v>
      </c>
      <c r="B4475" s="6" t="s">
        <v>3969</v>
      </c>
      <c r="C4475" s="6">
        <v>20</v>
      </c>
      <c r="D4475" s="6">
        <v>102.49</v>
      </c>
      <c r="E4475" s="6">
        <v>1</v>
      </c>
    </row>
    <row r="4476" spans="1:5" x14ac:dyDescent="0.25">
      <c r="A4476" s="6">
        <v>100547125</v>
      </c>
      <c r="B4476" s="6" t="s">
        <v>3970</v>
      </c>
      <c r="C4476" s="6">
        <v>32</v>
      </c>
      <c r="D4476" s="6">
        <v>74.28</v>
      </c>
      <c r="E4476" s="6">
        <v>1</v>
      </c>
    </row>
    <row r="4477" spans="1:5" x14ac:dyDescent="0.25">
      <c r="A4477" s="6">
        <v>18440</v>
      </c>
      <c r="B4477" s="6" t="s">
        <v>3971</v>
      </c>
      <c r="C4477" s="6">
        <v>20</v>
      </c>
      <c r="D4477" s="6">
        <v>107.78</v>
      </c>
      <c r="E4477" s="6">
        <v>1</v>
      </c>
    </row>
    <row r="4478" spans="1:5" x14ac:dyDescent="0.25">
      <c r="A4478" s="6">
        <v>16372</v>
      </c>
      <c r="B4478" s="6" t="s">
        <v>3972</v>
      </c>
      <c r="C4478" s="6">
        <v>200</v>
      </c>
      <c r="D4478" s="6">
        <v>12.22</v>
      </c>
      <c r="E4478" s="6">
        <v>10</v>
      </c>
    </row>
    <row r="4479" spans="1:5" x14ac:dyDescent="0.25">
      <c r="A4479" s="6">
        <v>100544371</v>
      </c>
      <c r="B4479" s="6" t="s">
        <v>3973</v>
      </c>
      <c r="C4479" s="6">
        <v>25</v>
      </c>
      <c r="D4479" s="6">
        <v>24.12</v>
      </c>
      <c r="E4479" s="6">
        <v>1</v>
      </c>
    </row>
    <row r="4480" spans="1:5" x14ac:dyDescent="0.25">
      <c r="A4480" s="6">
        <v>100522498</v>
      </c>
      <c r="B4480" s="6" t="s">
        <v>3974</v>
      </c>
      <c r="C4480" s="6">
        <v>6</v>
      </c>
      <c r="D4480" s="6">
        <v>81.680000000000007</v>
      </c>
      <c r="E4480" s="6">
        <v>3</v>
      </c>
    </row>
    <row r="4481" spans="1:5" x14ac:dyDescent="0.25">
      <c r="A4481" s="6">
        <v>49995</v>
      </c>
      <c r="B4481" s="6" t="s">
        <v>3975</v>
      </c>
      <c r="C4481" s="6">
        <v>25</v>
      </c>
      <c r="D4481" s="6">
        <v>10.5</v>
      </c>
      <c r="E4481" s="6">
        <v>25</v>
      </c>
    </row>
    <row r="4482" spans="1:5" x14ac:dyDescent="0.25">
      <c r="A4482" s="6">
        <v>100544380</v>
      </c>
      <c r="B4482" s="6" t="s">
        <v>3976</v>
      </c>
      <c r="C4482" s="6">
        <v>50</v>
      </c>
      <c r="D4482" s="6">
        <v>6.36</v>
      </c>
      <c r="E4482" s="6">
        <v>5</v>
      </c>
    </row>
    <row r="4483" spans="1:5" x14ac:dyDescent="0.25">
      <c r="A4483" s="6">
        <v>100544427</v>
      </c>
      <c r="B4483" s="6" t="s">
        <v>3977</v>
      </c>
      <c r="C4483" s="6">
        <v>40</v>
      </c>
      <c r="D4483" s="6">
        <v>8.2799999999999994</v>
      </c>
      <c r="E4483" s="6">
        <v>5</v>
      </c>
    </row>
    <row r="4484" spans="1:5" x14ac:dyDescent="0.25">
      <c r="A4484" s="6">
        <v>100544435</v>
      </c>
      <c r="B4484" s="6" t="s">
        <v>3978</v>
      </c>
      <c r="C4484" s="6">
        <v>40</v>
      </c>
      <c r="D4484" s="6">
        <v>8.2799999999999994</v>
      </c>
      <c r="E4484" s="6">
        <v>5</v>
      </c>
    </row>
    <row r="4485" spans="1:5" x14ac:dyDescent="0.25">
      <c r="A4485" s="6">
        <v>18178</v>
      </c>
      <c r="B4485" s="6" t="s">
        <v>3979</v>
      </c>
      <c r="C4485" s="6">
        <v>30</v>
      </c>
      <c r="D4485" s="6">
        <v>89.04</v>
      </c>
      <c r="E4485" s="6">
        <v>1</v>
      </c>
    </row>
    <row r="4486" spans="1:5" x14ac:dyDescent="0.25">
      <c r="A4486" s="6">
        <v>100545515</v>
      </c>
      <c r="B4486" s="6" t="s">
        <v>3980</v>
      </c>
      <c r="C4486" s="6">
        <v>40</v>
      </c>
      <c r="D4486" s="6">
        <v>59.28</v>
      </c>
      <c r="E4486" s="6">
        <v>1</v>
      </c>
    </row>
    <row r="4487" spans="1:5" x14ac:dyDescent="0.25">
      <c r="A4487" s="6">
        <v>9523</v>
      </c>
      <c r="B4487" s="6" t="s">
        <v>3981</v>
      </c>
      <c r="C4487" s="6">
        <v>30</v>
      </c>
      <c r="D4487" s="6">
        <v>60.36</v>
      </c>
      <c r="E4487" s="6">
        <v>1</v>
      </c>
    </row>
    <row r="4488" spans="1:5" x14ac:dyDescent="0.25">
      <c r="A4488" s="6">
        <v>100544443</v>
      </c>
      <c r="B4488" s="6" t="s">
        <v>3982</v>
      </c>
      <c r="C4488" s="6">
        <v>20</v>
      </c>
      <c r="D4488" s="6">
        <v>106.2</v>
      </c>
      <c r="E4488" s="6">
        <v>1</v>
      </c>
    </row>
    <row r="4489" spans="1:5" x14ac:dyDescent="0.25">
      <c r="A4489" s="6">
        <v>100432118</v>
      </c>
      <c r="B4489" s="6" t="s">
        <v>3983</v>
      </c>
      <c r="C4489" s="6">
        <v>50</v>
      </c>
      <c r="D4489" s="6">
        <v>138.6</v>
      </c>
      <c r="E4489" s="6">
        <v>1</v>
      </c>
    </row>
    <row r="4490" spans="1:5" x14ac:dyDescent="0.25">
      <c r="A4490" s="6">
        <v>100414438</v>
      </c>
      <c r="B4490" s="6" t="s">
        <v>3984</v>
      </c>
      <c r="C4490" s="6">
        <v>48</v>
      </c>
      <c r="D4490" s="6">
        <v>76.8</v>
      </c>
      <c r="E4490" s="6">
        <v>1</v>
      </c>
    </row>
    <row r="4491" spans="1:5" x14ac:dyDescent="0.25">
      <c r="A4491" s="6">
        <v>100548619</v>
      </c>
      <c r="B4491" s="6" t="s">
        <v>3985</v>
      </c>
      <c r="C4491" s="6">
        <v>21</v>
      </c>
      <c r="D4491" s="6">
        <v>33.94</v>
      </c>
      <c r="E4491" s="6">
        <v>21</v>
      </c>
    </row>
    <row r="4492" spans="1:5" x14ac:dyDescent="0.25">
      <c r="A4492" s="6">
        <v>100521971</v>
      </c>
      <c r="B4492" s="6" t="s">
        <v>3986</v>
      </c>
      <c r="C4492" s="6">
        <v>20</v>
      </c>
      <c r="D4492" s="6">
        <v>93.37</v>
      </c>
      <c r="E4492" s="6">
        <v>1</v>
      </c>
    </row>
    <row r="4493" spans="1:5" x14ac:dyDescent="0.25">
      <c r="A4493" s="6">
        <v>100521989</v>
      </c>
      <c r="B4493" s="6" t="s">
        <v>3987</v>
      </c>
      <c r="C4493" s="6">
        <v>20</v>
      </c>
      <c r="D4493" s="6">
        <v>104.72</v>
      </c>
      <c r="E4493" s="6">
        <v>1</v>
      </c>
    </row>
    <row r="4494" spans="1:5" x14ac:dyDescent="0.25">
      <c r="A4494" s="6">
        <v>100521997</v>
      </c>
      <c r="B4494" s="6" t="s">
        <v>3988</v>
      </c>
      <c r="C4494" s="6">
        <v>20</v>
      </c>
      <c r="D4494" s="6">
        <v>104.72</v>
      </c>
      <c r="E4494" s="6">
        <v>1</v>
      </c>
    </row>
    <row r="4495" spans="1:5" x14ac:dyDescent="0.25">
      <c r="A4495" s="6">
        <v>100522009</v>
      </c>
      <c r="B4495" s="6" t="s">
        <v>3989</v>
      </c>
      <c r="C4495" s="6">
        <v>20</v>
      </c>
      <c r="D4495" s="6">
        <v>116.77</v>
      </c>
      <c r="E4495" s="6">
        <v>1</v>
      </c>
    </row>
    <row r="4496" spans="1:5" x14ac:dyDescent="0.25">
      <c r="A4496" s="6">
        <v>100521962</v>
      </c>
      <c r="B4496" s="6" t="s">
        <v>3990</v>
      </c>
      <c r="C4496" s="6">
        <v>20</v>
      </c>
      <c r="D4496" s="6">
        <v>54.2</v>
      </c>
      <c r="E4496" s="6">
        <v>3</v>
      </c>
    </row>
    <row r="4497" spans="1:5" x14ac:dyDescent="0.25">
      <c r="A4497" s="6">
        <v>100522041</v>
      </c>
      <c r="B4497" s="6" t="s">
        <v>3991</v>
      </c>
      <c r="C4497" s="6">
        <v>20</v>
      </c>
      <c r="D4497" s="6">
        <v>116.77</v>
      </c>
      <c r="E4497" s="6">
        <v>1</v>
      </c>
    </row>
    <row r="4498" spans="1:5" x14ac:dyDescent="0.25">
      <c r="A4498" s="6">
        <v>100522050</v>
      </c>
      <c r="B4498" s="6" t="s">
        <v>3992</v>
      </c>
      <c r="C4498" s="6">
        <v>20</v>
      </c>
      <c r="D4498" s="6">
        <v>127.53</v>
      </c>
      <c r="E4498" s="6">
        <v>1</v>
      </c>
    </row>
    <row r="4499" spans="1:5" x14ac:dyDescent="0.25">
      <c r="A4499" s="6">
        <v>100449471</v>
      </c>
      <c r="B4499" s="6" t="s">
        <v>3993</v>
      </c>
      <c r="C4499" s="6">
        <v>72</v>
      </c>
      <c r="D4499" s="6">
        <v>41.58</v>
      </c>
      <c r="E4499" s="6">
        <v>3</v>
      </c>
    </row>
    <row r="4500" spans="1:5" x14ac:dyDescent="0.25">
      <c r="B4500" s="6" t="s">
        <v>3657</v>
      </c>
    </row>
    <row r="4501" spans="1:5" x14ac:dyDescent="0.25">
      <c r="A4501" s="6">
        <v>29720</v>
      </c>
      <c r="B4501" s="6" t="s">
        <v>3994</v>
      </c>
      <c r="C4501" s="6">
        <v>1</v>
      </c>
      <c r="D4501" s="6">
        <v>360</v>
      </c>
      <c r="E4501" s="6">
        <v>1</v>
      </c>
    </row>
    <row r="4502" spans="1:5" x14ac:dyDescent="0.25">
      <c r="B4502" s="6" t="s">
        <v>3503</v>
      </c>
    </row>
    <row r="4503" spans="1:5" x14ac:dyDescent="0.25">
      <c r="A4503" s="6">
        <v>19557</v>
      </c>
      <c r="B4503" s="6" t="s">
        <v>3995</v>
      </c>
      <c r="C4503" s="6">
        <v>20</v>
      </c>
      <c r="D4503" s="6">
        <v>85.8</v>
      </c>
      <c r="E4503" s="6">
        <v>1</v>
      </c>
    </row>
    <row r="4504" spans="1:5" x14ac:dyDescent="0.25">
      <c r="A4504" s="6">
        <v>100470544</v>
      </c>
      <c r="B4504" s="6" t="s">
        <v>3996</v>
      </c>
      <c r="C4504" s="6">
        <v>20</v>
      </c>
      <c r="D4504" s="6">
        <v>17.600000000000001</v>
      </c>
      <c r="E4504" s="6">
        <v>20</v>
      </c>
    </row>
    <row r="4505" spans="1:5" x14ac:dyDescent="0.25">
      <c r="B4505" s="6" t="s">
        <v>3883</v>
      </c>
    </row>
    <row r="4506" spans="1:5" x14ac:dyDescent="0.25">
      <c r="A4506" s="6">
        <v>39387</v>
      </c>
      <c r="B4506" s="6" t="s">
        <v>3997</v>
      </c>
      <c r="C4506" s="6">
        <v>10</v>
      </c>
      <c r="D4506" s="6">
        <v>17.600000000000001</v>
      </c>
      <c r="E4506" s="6">
        <v>10</v>
      </c>
    </row>
    <row r="4507" spans="1:5" x14ac:dyDescent="0.25">
      <c r="B4507" s="6" t="s">
        <v>3998</v>
      </c>
    </row>
    <row r="4508" spans="1:5" x14ac:dyDescent="0.25">
      <c r="B4508" s="6" t="s">
        <v>4207</v>
      </c>
    </row>
    <row r="4509" spans="1:5" x14ac:dyDescent="0.25">
      <c r="A4509" s="6">
        <v>106567</v>
      </c>
      <c r="B4509" s="6" t="s">
        <v>3999</v>
      </c>
      <c r="C4509" s="6">
        <v>42</v>
      </c>
      <c r="D4509" s="6">
        <v>66.55</v>
      </c>
      <c r="E4509" s="6">
        <v>3</v>
      </c>
    </row>
    <row r="4510" spans="1:5" x14ac:dyDescent="0.25">
      <c r="A4510" s="6">
        <v>22596</v>
      </c>
      <c r="B4510" s="6" t="s">
        <v>4000</v>
      </c>
      <c r="C4510" s="6">
        <v>15</v>
      </c>
      <c r="D4510" s="6">
        <v>75.7</v>
      </c>
      <c r="E4510" s="6">
        <v>3</v>
      </c>
    </row>
    <row r="4511" spans="1:5" x14ac:dyDescent="0.25">
      <c r="B4511" s="6" t="s">
        <v>4001</v>
      </c>
    </row>
    <row r="4512" spans="1:5" x14ac:dyDescent="0.25">
      <c r="A4512" s="6">
        <v>100545122</v>
      </c>
      <c r="B4512" s="6" t="s">
        <v>4002</v>
      </c>
      <c r="C4512" s="6">
        <v>250</v>
      </c>
      <c r="D4512" s="6">
        <v>12.5</v>
      </c>
      <c r="E4512" s="6">
        <v>2</v>
      </c>
    </row>
    <row r="4513" spans="1:5" x14ac:dyDescent="0.25">
      <c r="A4513" s="6">
        <v>106569</v>
      </c>
      <c r="B4513" s="6" t="s">
        <v>4003</v>
      </c>
      <c r="C4513" s="6">
        <v>42</v>
      </c>
      <c r="D4513" s="6">
        <v>67.08</v>
      </c>
      <c r="E4513" s="6">
        <v>3</v>
      </c>
    </row>
    <row r="4514" spans="1:5" x14ac:dyDescent="0.25">
      <c r="A4514" s="6">
        <v>100460400</v>
      </c>
      <c r="B4514" s="6" t="s">
        <v>4004</v>
      </c>
      <c r="C4514" s="6">
        <v>110</v>
      </c>
      <c r="D4514" s="6">
        <v>41.39</v>
      </c>
      <c r="E4514" s="6">
        <v>1</v>
      </c>
    </row>
    <row r="4515" spans="1:5" x14ac:dyDescent="0.25">
      <c r="A4515" s="6">
        <v>100547943</v>
      </c>
      <c r="B4515" s="6" t="s">
        <v>4005</v>
      </c>
      <c r="C4515" s="6">
        <v>24</v>
      </c>
      <c r="D4515" s="6">
        <v>54.43</v>
      </c>
      <c r="E4515" s="6">
        <v>6</v>
      </c>
    </row>
    <row r="4516" spans="1:5" x14ac:dyDescent="0.25">
      <c r="A4516" s="6">
        <v>22000</v>
      </c>
      <c r="B4516" s="6" t="s">
        <v>4006</v>
      </c>
      <c r="C4516" s="6">
        <v>24</v>
      </c>
      <c r="D4516" s="6">
        <v>102.21</v>
      </c>
      <c r="E4516" s="6">
        <v>3</v>
      </c>
    </row>
    <row r="4517" spans="1:5" x14ac:dyDescent="0.25">
      <c r="A4517" s="6">
        <v>93438</v>
      </c>
      <c r="B4517" s="6" t="s">
        <v>4007</v>
      </c>
      <c r="C4517" s="6">
        <v>15</v>
      </c>
      <c r="D4517" s="6">
        <v>91.1</v>
      </c>
      <c r="E4517" s="6">
        <v>10</v>
      </c>
    </row>
    <row r="4518" spans="1:5" x14ac:dyDescent="0.25">
      <c r="A4518" s="6">
        <v>100549221</v>
      </c>
      <c r="B4518" s="6" t="s">
        <v>4008</v>
      </c>
      <c r="C4518" s="6">
        <v>60</v>
      </c>
      <c r="D4518" s="6">
        <v>58.31</v>
      </c>
      <c r="E4518" s="6">
        <v>5</v>
      </c>
    </row>
    <row r="4519" spans="1:5" x14ac:dyDescent="0.25">
      <c r="B4519" s="6" t="s">
        <v>4009</v>
      </c>
    </row>
    <row r="4520" spans="1:5" x14ac:dyDescent="0.25">
      <c r="A4520" s="6">
        <v>14490</v>
      </c>
      <c r="B4520" s="6" t="s">
        <v>4010</v>
      </c>
      <c r="C4520" s="6">
        <v>42</v>
      </c>
      <c r="D4520" s="6">
        <v>34.799999999999997</v>
      </c>
      <c r="E4520" s="6">
        <v>6</v>
      </c>
    </row>
    <row r="4521" spans="1:5" x14ac:dyDescent="0.25">
      <c r="B4521" s="6" t="s">
        <v>3508</v>
      </c>
    </row>
    <row r="4522" spans="1:5" x14ac:dyDescent="0.25">
      <c r="A4522" s="6">
        <v>100547641</v>
      </c>
      <c r="B4522" s="6" t="s">
        <v>4011</v>
      </c>
      <c r="C4522" s="6">
        <v>24</v>
      </c>
      <c r="D4522" s="6">
        <v>123.6</v>
      </c>
      <c r="E4522" s="6">
        <v>1</v>
      </c>
    </row>
    <row r="4523" spans="1:5" x14ac:dyDescent="0.25">
      <c r="B4523" s="6" t="s">
        <v>4012</v>
      </c>
    </row>
    <row r="4524" spans="1:5" x14ac:dyDescent="0.25">
      <c r="A4524" s="6">
        <v>148574</v>
      </c>
      <c r="B4524" s="6" t="s">
        <v>4013</v>
      </c>
      <c r="C4524" s="6">
        <v>12</v>
      </c>
      <c r="D4524" s="6">
        <v>58.79</v>
      </c>
      <c r="E4524" s="6">
        <v>3</v>
      </c>
    </row>
    <row r="4525" spans="1:5" x14ac:dyDescent="0.25">
      <c r="A4525" s="6">
        <v>100550306</v>
      </c>
      <c r="B4525" s="6" t="s">
        <v>4014</v>
      </c>
      <c r="C4525" s="6">
        <v>25</v>
      </c>
      <c r="D4525" s="6">
        <v>48.1</v>
      </c>
      <c r="E4525" s="6">
        <v>5</v>
      </c>
    </row>
    <row r="4526" spans="1:5" x14ac:dyDescent="0.25">
      <c r="A4526" s="6">
        <v>100550305</v>
      </c>
      <c r="B4526" s="6" t="s">
        <v>4015</v>
      </c>
      <c r="C4526" s="6">
        <v>25</v>
      </c>
      <c r="D4526" s="6">
        <v>75.959999999999994</v>
      </c>
      <c r="E4526" s="6">
        <v>5</v>
      </c>
    </row>
    <row r="4527" spans="1:5" x14ac:dyDescent="0.25">
      <c r="A4527" s="6">
        <v>100536195</v>
      </c>
      <c r="B4527" s="6" t="s">
        <v>4016</v>
      </c>
      <c r="C4527" s="6">
        <v>1</v>
      </c>
      <c r="D4527" s="6" t="s">
        <v>4017</v>
      </c>
      <c r="E4527" s="6">
        <v>1</v>
      </c>
    </row>
    <row r="4528" spans="1:5" x14ac:dyDescent="0.25">
      <c r="A4528" s="6">
        <v>100544280</v>
      </c>
      <c r="B4528" s="6" t="s">
        <v>4018</v>
      </c>
      <c r="C4528" s="6">
        <v>1</v>
      </c>
      <c r="D4528" s="6">
        <v>729.48</v>
      </c>
      <c r="E4528" s="6">
        <v>1</v>
      </c>
    </row>
    <row r="4529" spans="1:5" x14ac:dyDescent="0.25">
      <c r="A4529" s="6">
        <v>100548649</v>
      </c>
      <c r="B4529" s="6" t="s">
        <v>4019</v>
      </c>
      <c r="C4529" s="6">
        <v>14</v>
      </c>
      <c r="D4529" s="6">
        <v>125.4</v>
      </c>
      <c r="E4529" s="6">
        <v>2</v>
      </c>
    </row>
    <row r="4530" spans="1:5" x14ac:dyDescent="0.25">
      <c r="A4530" s="6">
        <v>100493341</v>
      </c>
      <c r="B4530" s="6" t="s">
        <v>4020</v>
      </c>
      <c r="C4530" s="6">
        <v>12</v>
      </c>
      <c r="D4530" s="6">
        <v>80.790000000000006</v>
      </c>
      <c r="E4530" s="6">
        <v>1</v>
      </c>
    </row>
    <row r="4531" spans="1:5" x14ac:dyDescent="0.25">
      <c r="A4531" s="6">
        <v>100541251</v>
      </c>
      <c r="B4531" s="6" t="s">
        <v>4021</v>
      </c>
      <c r="C4531" s="6">
        <v>12</v>
      </c>
      <c r="D4531" s="6">
        <v>327.42</v>
      </c>
      <c r="E4531" s="6">
        <v>1</v>
      </c>
    </row>
    <row r="4532" spans="1:5" x14ac:dyDescent="0.25">
      <c r="A4532" s="6">
        <v>100541277</v>
      </c>
      <c r="B4532" s="6" t="s">
        <v>4022</v>
      </c>
      <c r="C4532" s="6">
        <v>12</v>
      </c>
      <c r="D4532" s="6">
        <v>423.72</v>
      </c>
      <c r="E4532" s="6">
        <v>1</v>
      </c>
    </row>
    <row r="4533" spans="1:5" x14ac:dyDescent="0.25">
      <c r="A4533" s="6">
        <v>100544276</v>
      </c>
      <c r="B4533" s="6" t="s">
        <v>4023</v>
      </c>
      <c r="C4533" s="6">
        <v>1</v>
      </c>
      <c r="D4533" s="6">
        <v>233.4</v>
      </c>
      <c r="E4533" s="6">
        <v>1</v>
      </c>
    </row>
    <row r="4534" spans="1:5" x14ac:dyDescent="0.25">
      <c r="A4534" s="6">
        <v>8968</v>
      </c>
      <c r="B4534" s="6" t="s">
        <v>4024</v>
      </c>
      <c r="C4534" s="6">
        <v>40</v>
      </c>
      <c r="D4534" s="6">
        <v>62.63</v>
      </c>
      <c r="E4534" s="6">
        <v>1</v>
      </c>
    </row>
    <row r="4535" spans="1:5" x14ac:dyDescent="0.25">
      <c r="A4535" s="6">
        <v>100502884</v>
      </c>
      <c r="B4535" s="6" t="s">
        <v>4025</v>
      </c>
      <c r="C4535" s="6">
        <v>12</v>
      </c>
      <c r="D4535" s="6">
        <v>48</v>
      </c>
      <c r="E4535" s="6">
        <v>12</v>
      </c>
    </row>
    <row r="4536" spans="1:5" x14ac:dyDescent="0.25">
      <c r="A4536" s="6">
        <v>100502892</v>
      </c>
      <c r="B4536" s="6" t="s">
        <v>4026</v>
      </c>
      <c r="C4536" s="6">
        <v>15</v>
      </c>
      <c r="D4536" s="6">
        <v>48</v>
      </c>
      <c r="E4536" s="6">
        <v>15</v>
      </c>
    </row>
    <row r="4537" spans="1:5" x14ac:dyDescent="0.25">
      <c r="B4537" s="6" t="s">
        <v>4554</v>
      </c>
    </row>
    <row r="4538" spans="1:5" x14ac:dyDescent="0.25">
      <c r="A4538" s="6">
        <v>100552600</v>
      </c>
      <c r="B4538" s="6" t="s">
        <v>4027</v>
      </c>
      <c r="C4538" s="6">
        <v>1</v>
      </c>
      <c r="D4538" s="6">
        <v>49.92</v>
      </c>
      <c r="E4538" s="6">
        <v>1</v>
      </c>
    </row>
    <row r="4539" spans="1:5" x14ac:dyDescent="0.25">
      <c r="A4539" s="6">
        <v>100551817</v>
      </c>
      <c r="B4539" s="6" t="s">
        <v>4028</v>
      </c>
      <c r="C4539" s="6">
        <v>1</v>
      </c>
      <c r="D4539" s="6">
        <v>57.2</v>
      </c>
      <c r="E4539" s="6">
        <v>1</v>
      </c>
    </row>
    <row r="4540" spans="1:5" x14ac:dyDescent="0.25">
      <c r="A4540" s="6">
        <v>100552586</v>
      </c>
      <c r="B4540" s="6" t="s">
        <v>4029</v>
      </c>
      <c r="C4540" s="6">
        <v>1</v>
      </c>
      <c r="D4540" s="6">
        <v>57.2</v>
      </c>
      <c r="E4540" s="6">
        <v>1</v>
      </c>
    </row>
    <row r="4541" spans="1:5" x14ac:dyDescent="0.25">
      <c r="A4541" s="6">
        <v>100552584</v>
      </c>
      <c r="B4541" s="6" t="s">
        <v>4030</v>
      </c>
      <c r="C4541" s="6">
        <v>1</v>
      </c>
      <c r="D4541" s="6">
        <v>78</v>
      </c>
      <c r="E4541" s="6">
        <v>1</v>
      </c>
    </row>
    <row r="4542" spans="1:5" x14ac:dyDescent="0.25">
      <c r="A4542" s="6">
        <v>100552585</v>
      </c>
      <c r="B4542" s="6" t="s">
        <v>4031</v>
      </c>
      <c r="C4542" s="6">
        <v>1</v>
      </c>
      <c r="D4542" s="6">
        <v>98.8</v>
      </c>
      <c r="E4542" s="6">
        <v>1</v>
      </c>
    </row>
    <row r="4543" spans="1:5" x14ac:dyDescent="0.25">
      <c r="A4543" s="6">
        <v>100551780</v>
      </c>
      <c r="B4543" s="6" t="s">
        <v>4032</v>
      </c>
      <c r="C4543" s="6">
        <v>1</v>
      </c>
      <c r="D4543" s="6">
        <v>238.88</v>
      </c>
      <c r="E4543" s="6">
        <v>1</v>
      </c>
    </row>
    <row r="4544" spans="1:5" x14ac:dyDescent="0.25">
      <c r="A4544" s="6">
        <v>100551779</v>
      </c>
      <c r="B4544" s="6" t="s">
        <v>4033</v>
      </c>
      <c r="C4544" s="6">
        <v>1</v>
      </c>
      <c r="D4544" s="6">
        <v>82.88</v>
      </c>
      <c r="E4544" s="6">
        <v>1</v>
      </c>
    </row>
    <row r="4545" spans="1:5" x14ac:dyDescent="0.25">
      <c r="A4545" s="6">
        <v>100551778</v>
      </c>
      <c r="B4545" s="6" t="s">
        <v>4034</v>
      </c>
      <c r="C4545" s="6">
        <v>1</v>
      </c>
      <c r="D4545" s="6">
        <v>117</v>
      </c>
      <c r="E4545" s="6">
        <v>1</v>
      </c>
    </row>
    <row r="4546" spans="1:5" x14ac:dyDescent="0.25">
      <c r="A4546" s="6">
        <v>100552598</v>
      </c>
      <c r="B4546" s="6" t="s">
        <v>4035</v>
      </c>
      <c r="C4546" s="6">
        <v>1</v>
      </c>
      <c r="D4546" s="6">
        <v>30.16</v>
      </c>
      <c r="E4546" s="6">
        <v>1</v>
      </c>
    </row>
    <row r="4547" spans="1:5" x14ac:dyDescent="0.25">
      <c r="A4547" s="6">
        <v>100551773</v>
      </c>
      <c r="B4547" s="6" t="s">
        <v>4036</v>
      </c>
      <c r="C4547" s="6">
        <v>1</v>
      </c>
      <c r="D4547" s="6">
        <v>23.92</v>
      </c>
      <c r="E4547" s="6">
        <v>1</v>
      </c>
    </row>
    <row r="4548" spans="1:5" x14ac:dyDescent="0.25">
      <c r="A4548" s="6">
        <v>100551775</v>
      </c>
      <c r="B4548" s="6" t="s">
        <v>4037</v>
      </c>
      <c r="C4548" s="6">
        <v>1</v>
      </c>
      <c r="D4548" s="6">
        <v>23.92</v>
      </c>
      <c r="E4548" s="6">
        <v>1</v>
      </c>
    </row>
    <row r="4549" spans="1:5" x14ac:dyDescent="0.25">
      <c r="A4549" s="6">
        <v>100552596</v>
      </c>
      <c r="B4549" s="6" t="s">
        <v>4038</v>
      </c>
      <c r="C4549" s="6">
        <v>1</v>
      </c>
      <c r="D4549" s="6">
        <v>33.28</v>
      </c>
      <c r="E4549" s="6">
        <v>1</v>
      </c>
    </row>
    <row r="4550" spans="1:5" x14ac:dyDescent="0.25">
      <c r="A4550" s="6">
        <v>100551798</v>
      </c>
      <c r="B4550" s="6" t="s">
        <v>4039</v>
      </c>
      <c r="C4550" s="6">
        <v>1</v>
      </c>
      <c r="D4550" s="6">
        <v>18.72</v>
      </c>
      <c r="E4550" s="6">
        <v>1</v>
      </c>
    </row>
    <row r="4551" spans="1:5" x14ac:dyDescent="0.25">
      <c r="A4551" s="6">
        <v>100551799</v>
      </c>
      <c r="B4551" s="6" t="s">
        <v>4040</v>
      </c>
      <c r="C4551" s="6">
        <v>1</v>
      </c>
      <c r="D4551" s="6">
        <v>18.72</v>
      </c>
      <c r="E4551" s="6">
        <v>1</v>
      </c>
    </row>
    <row r="4552" spans="1:5" x14ac:dyDescent="0.25">
      <c r="A4552" s="6">
        <v>100551800</v>
      </c>
      <c r="B4552" s="6" t="s">
        <v>4041</v>
      </c>
      <c r="C4552" s="6">
        <v>1</v>
      </c>
      <c r="D4552" s="6">
        <v>18.72</v>
      </c>
      <c r="E4552" s="6">
        <v>1</v>
      </c>
    </row>
    <row r="4553" spans="1:5" x14ac:dyDescent="0.25">
      <c r="A4553" s="6">
        <v>100551801</v>
      </c>
      <c r="B4553" s="6" t="s">
        <v>4042</v>
      </c>
      <c r="C4553" s="6">
        <v>1</v>
      </c>
      <c r="D4553" s="6">
        <v>18.72</v>
      </c>
      <c r="E4553" s="6">
        <v>1</v>
      </c>
    </row>
    <row r="4554" spans="1:5" x14ac:dyDescent="0.25">
      <c r="A4554" s="6">
        <v>100551802</v>
      </c>
      <c r="B4554" s="6" t="s">
        <v>4043</v>
      </c>
      <c r="C4554" s="6">
        <v>1</v>
      </c>
      <c r="D4554" s="6">
        <v>18.72</v>
      </c>
      <c r="E4554" s="6">
        <v>1</v>
      </c>
    </row>
    <row r="4555" spans="1:5" x14ac:dyDescent="0.25">
      <c r="A4555" s="6">
        <v>100551796</v>
      </c>
      <c r="B4555" s="6" t="s">
        <v>4044</v>
      </c>
      <c r="C4555" s="6">
        <v>1</v>
      </c>
      <c r="D4555" s="6">
        <v>34.32</v>
      </c>
      <c r="E4555" s="6">
        <v>1</v>
      </c>
    </row>
    <row r="4556" spans="1:5" x14ac:dyDescent="0.25">
      <c r="A4556" s="6">
        <v>100551797</v>
      </c>
      <c r="B4556" s="6" t="s">
        <v>4045</v>
      </c>
      <c r="C4556" s="6">
        <v>1</v>
      </c>
      <c r="D4556" s="6">
        <v>34.32</v>
      </c>
      <c r="E4556" s="6">
        <v>1</v>
      </c>
    </row>
    <row r="4557" spans="1:5" x14ac:dyDescent="0.25">
      <c r="A4557" s="6">
        <v>100552593</v>
      </c>
      <c r="B4557" s="6" t="s">
        <v>4046</v>
      </c>
      <c r="C4557" s="6">
        <v>1</v>
      </c>
      <c r="D4557" s="6">
        <v>20.8</v>
      </c>
      <c r="E4557" s="6">
        <v>1</v>
      </c>
    </row>
    <row r="4558" spans="1:5" x14ac:dyDescent="0.25">
      <c r="A4558" s="6">
        <v>100551788</v>
      </c>
      <c r="B4558" s="6" t="s">
        <v>4047</v>
      </c>
      <c r="C4558" s="6">
        <v>1</v>
      </c>
      <c r="D4558" s="6">
        <v>20.8</v>
      </c>
      <c r="E4558" s="6">
        <v>1</v>
      </c>
    </row>
    <row r="4559" spans="1:5" x14ac:dyDescent="0.25">
      <c r="A4559" s="6">
        <v>100551789</v>
      </c>
      <c r="B4559" s="6" t="s">
        <v>4048</v>
      </c>
      <c r="C4559" s="6">
        <v>1</v>
      </c>
      <c r="D4559" s="6">
        <v>20.8</v>
      </c>
      <c r="E4559" s="6">
        <v>1</v>
      </c>
    </row>
    <row r="4560" spans="1:5" x14ac:dyDescent="0.25">
      <c r="A4560" s="6">
        <v>100551790</v>
      </c>
      <c r="B4560" s="6" t="s">
        <v>4049</v>
      </c>
      <c r="C4560" s="6">
        <v>1</v>
      </c>
      <c r="D4560" s="6">
        <v>20.8</v>
      </c>
      <c r="E4560" s="6">
        <v>1</v>
      </c>
    </row>
    <row r="4561" spans="1:5" x14ac:dyDescent="0.25">
      <c r="A4561" s="6">
        <v>100551792</v>
      </c>
      <c r="B4561" s="6" t="s">
        <v>4050</v>
      </c>
      <c r="C4561" s="6">
        <v>1</v>
      </c>
      <c r="D4561" s="6">
        <v>20.8</v>
      </c>
      <c r="E4561" s="6">
        <v>1</v>
      </c>
    </row>
    <row r="4562" spans="1:5" x14ac:dyDescent="0.25">
      <c r="A4562" s="6">
        <v>100551809</v>
      </c>
      <c r="B4562" s="6" t="s">
        <v>4051</v>
      </c>
      <c r="C4562" s="6">
        <v>1</v>
      </c>
      <c r="D4562" s="6">
        <v>9.36</v>
      </c>
      <c r="E4562" s="6">
        <v>1</v>
      </c>
    </row>
    <row r="4563" spans="1:5" x14ac:dyDescent="0.25">
      <c r="A4563" s="6">
        <v>100551810</v>
      </c>
      <c r="B4563" s="6" t="s">
        <v>4052</v>
      </c>
      <c r="C4563" s="6">
        <v>1</v>
      </c>
      <c r="D4563" s="6">
        <v>9.36</v>
      </c>
      <c r="E4563" s="6">
        <v>1</v>
      </c>
    </row>
    <row r="4564" spans="1:5" x14ac:dyDescent="0.25">
      <c r="A4564" s="6">
        <v>100551794</v>
      </c>
      <c r="B4564" s="6" t="s">
        <v>4053</v>
      </c>
      <c r="C4564" s="6">
        <v>1</v>
      </c>
      <c r="D4564" s="6">
        <v>9.36</v>
      </c>
      <c r="E4564" s="6">
        <v>1</v>
      </c>
    </row>
    <row r="4565" spans="1:5" x14ac:dyDescent="0.25">
      <c r="A4565" s="6">
        <v>100551812</v>
      </c>
      <c r="B4565" s="6" t="s">
        <v>4054</v>
      </c>
      <c r="C4565" s="6">
        <v>1</v>
      </c>
      <c r="D4565" s="6">
        <v>9.36</v>
      </c>
      <c r="E4565" s="6">
        <v>1</v>
      </c>
    </row>
    <row r="4566" spans="1:5" x14ac:dyDescent="0.25">
      <c r="A4566" s="6">
        <v>100551795</v>
      </c>
      <c r="B4566" s="6" t="s">
        <v>4055</v>
      </c>
      <c r="C4566" s="6">
        <v>1</v>
      </c>
      <c r="D4566" s="6">
        <v>9.36</v>
      </c>
      <c r="E4566" s="6">
        <v>1</v>
      </c>
    </row>
    <row r="4567" spans="1:5" x14ac:dyDescent="0.25">
      <c r="A4567" s="6">
        <v>100552599</v>
      </c>
      <c r="B4567" s="6" t="s">
        <v>4056</v>
      </c>
      <c r="C4567" s="6">
        <v>1</v>
      </c>
      <c r="D4567" s="6">
        <v>9.36</v>
      </c>
      <c r="E4567" s="6">
        <v>1</v>
      </c>
    </row>
    <row r="4568" spans="1:5" x14ac:dyDescent="0.25">
      <c r="A4568" s="6">
        <v>100552592</v>
      </c>
      <c r="B4568" s="6" t="s">
        <v>4057</v>
      </c>
      <c r="C4568" s="6">
        <v>1</v>
      </c>
      <c r="D4568" s="6">
        <v>67.599999999999994</v>
      </c>
      <c r="E4568" s="6">
        <v>1</v>
      </c>
    </row>
    <row r="4569" spans="1:5" x14ac:dyDescent="0.25">
      <c r="A4569" s="6">
        <v>100551755</v>
      </c>
      <c r="B4569" s="6" t="s">
        <v>4058</v>
      </c>
      <c r="C4569" s="6">
        <v>1</v>
      </c>
      <c r="D4569" s="6">
        <v>67.599999999999994</v>
      </c>
      <c r="E4569" s="6">
        <v>1</v>
      </c>
    </row>
    <row r="4570" spans="1:5" x14ac:dyDescent="0.25">
      <c r="A4570" s="6">
        <v>100551756</v>
      </c>
      <c r="B4570" s="6" t="s">
        <v>4059</v>
      </c>
      <c r="C4570" s="6">
        <v>1</v>
      </c>
      <c r="D4570" s="6">
        <v>67.599999999999994</v>
      </c>
      <c r="E4570" s="6">
        <v>1</v>
      </c>
    </row>
    <row r="4571" spans="1:5" x14ac:dyDescent="0.25">
      <c r="A4571" s="6">
        <v>100551751</v>
      </c>
      <c r="B4571" s="6" t="s">
        <v>4060</v>
      </c>
      <c r="C4571" s="6">
        <v>1</v>
      </c>
      <c r="D4571" s="6">
        <v>67.599999999999994</v>
      </c>
      <c r="E4571" s="6">
        <v>1</v>
      </c>
    </row>
    <row r="4572" spans="1:5" x14ac:dyDescent="0.25">
      <c r="A4572" s="6">
        <v>100551752</v>
      </c>
      <c r="B4572" s="6" t="s">
        <v>4061</v>
      </c>
      <c r="C4572" s="6">
        <v>1</v>
      </c>
      <c r="D4572" s="6">
        <v>67.599999999999994</v>
      </c>
      <c r="E4572" s="6">
        <v>1</v>
      </c>
    </row>
    <row r="4573" spans="1:5" x14ac:dyDescent="0.25">
      <c r="A4573" s="6">
        <v>100551753</v>
      </c>
      <c r="B4573" s="6" t="s">
        <v>4062</v>
      </c>
      <c r="C4573" s="6">
        <v>1</v>
      </c>
      <c r="D4573" s="6">
        <v>67.599999999999994</v>
      </c>
      <c r="E4573" s="6">
        <v>1</v>
      </c>
    </row>
    <row r="4574" spans="1:5" x14ac:dyDescent="0.25">
      <c r="A4574" s="6">
        <v>100551734</v>
      </c>
      <c r="B4574" s="6" t="s">
        <v>4063</v>
      </c>
      <c r="C4574" s="6">
        <v>1</v>
      </c>
      <c r="D4574" s="6">
        <v>57.2</v>
      </c>
      <c r="E4574" s="6">
        <v>1</v>
      </c>
    </row>
    <row r="4575" spans="1:5" x14ac:dyDescent="0.25">
      <c r="A4575" s="6">
        <v>100551729</v>
      </c>
      <c r="B4575" s="6" t="s">
        <v>4064</v>
      </c>
      <c r="C4575" s="6">
        <v>1</v>
      </c>
      <c r="D4575" s="6">
        <v>57.2</v>
      </c>
      <c r="E4575" s="6">
        <v>1</v>
      </c>
    </row>
    <row r="4576" spans="1:5" x14ac:dyDescent="0.25">
      <c r="A4576" s="6">
        <v>100551732</v>
      </c>
      <c r="B4576" s="6" t="s">
        <v>4064</v>
      </c>
      <c r="C4576" s="6">
        <v>1</v>
      </c>
      <c r="D4576" s="6">
        <v>57.2</v>
      </c>
      <c r="E4576" s="6">
        <v>1</v>
      </c>
    </row>
    <row r="4577" spans="1:5" x14ac:dyDescent="0.25">
      <c r="A4577" s="6">
        <v>100551730</v>
      </c>
      <c r="B4577" s="6" t="s">
        <v>4065</v>
      </c>
      <c r="C4577" s="6">
        <v>1</v>
      </c>
      <c r="D4577" s="6">
        <v>57.2</v>
      </c>
      <c r="E4577" s="6">
        <v>1</v>
      </c>
    </row>
    <row r="4578" spans="1:5" x14ac:dyDescent="0.25">
      <c r="A4578" s="6">
        <v>100551733</v>
      </c>
      <c r="B4578" s="6" t="s">
        <v>4066</v>
      </c>
      <c r="C4578" s="6">
        <v>1</v>
      </c>
      <c r="D4578" s="6">
        <v>57.2</v>
      </c>
      <c r="E4578" s="6">
        <v>1</v>
      </c>
    </row>
    <row r="4579" spans="1:5" x14ac:dyDescent="0.25">
      <c r="A4579" s="6">
        <v>100551738</v>
      </c>
      <c r="B4579" s="6" t="s">
        <v>4067</v>
      </c>
      <c r="C4579" s="6">
        <v>1</v>
      </c>
      <c r="D4579" s="6">
        <v>71.760000000000005</v>
      </c>
      <c r="E4579" s="6">
        <v>1</v>
      </c>
    </row>
    <row r="4580" spans="1:5" x14ac:dyDescent="0.25">
      <c r="A4580" s="6">
        <v>100551735</v>
      </c>
      <c r="B4580" s="6" t="s">
        <v>4068</v>
      </c>
      <c r="C4580" s="6">
        <v>1</v>
      </c>
      <c r="D4580" s="6">
        <v>71.760000000000005</v>
      </c>
      <c r="E4580" s="6">
        <v>1</v>
      </c>
    </row>
    <row r="4581" spans="1:5" x14ac:dyDescent="0.25">
      <c r="A4581" s="6">
        <v>100551736</v>
      </c>
      <c r="B4581" s="6" t="s">
        <v>4069</v>
      </c>
      <c r="C4581" s="6">
        <v>1</v>
      </c>
      <c r="D4581" s="6">
        <v>71.760000000000005</v>
      </c>
      <c r="E4581" s="6">
        <v>1</v>
      </c>
    </row>
    <row r="4582" spans="1:5" x14ac:dyDescent="0.25">
      <c r="A4582" s="6">
        <v>100551737</v>
      </c>
      <c r="B4582" s="6" t="s">
        <v>4070</v>
      </c>
      <c r="C4582" s="6">
        <v>1</v>
      </c>
      <c r="D4582" s="6">
        <v>71.760000000000005</v>
      </c>
      <c r="E4582" s="6">
        <v>1</v>
      </c>
    </row>
    <row r="4583" spans="1:5" x14ac:dyDescent="0.25">
      <c r="A4583" s="6">
        <v>100551747</v>
      </c>
      <c r="B4583" s="6" t="s">
        <v>4071</v>
      </c>
      <c r="C4583" s="6">
        <v>1</v>
      </c>
      <c r="D4583" s="6">
        <v>92.56</v>
      </c>
      <c r="E4583" s="6">
        <v>1</v>
      </c>
    </row>
    <row r="4584" spans="1:5" x14ac:dyDescent="0.25">
      <c r="A4584" s="6">
        <v>100551750</v>
      </c>
      <c r="B4584" s="6" t="s">
        <v>4071</v>
      </c>
      <c r="C4584" s="6">
        <v>1</v>
      </c>
      <c r="D4584" s="6">
        <v>92.56</v>
      </c>
      <c r="E4584" s="6">
        <v>1</v>
      </c>
    </row>
    <row r="4585" spans="1:5" x14ac:dyDescent="0.25">
      <c r="A4585" s="6">
        <v>100551745</v>
      </c>
      <c r="B4585" s="6" t="s">
        <v>4072</v>
      </c>
      <c r="C4585" s="6">
        <v>1</v>
      </c>
      <c r="D4585" s="6">
        <v>92.56</v>
      </c>
      <c r="E4585" s="6">
        <v>1</v>
      </c>
    </row>
    <row r="4586" spans="1:5" x14ac:dyDescent="0.25">
      <c r="A4586" s="6">
        <v>100551748</v>
      </c>
      <c r="B4586" s="6" t="s">
        <v>4072</v>
      </c>
      <c r="C4586" s="6">
        <v>1</v>
      </c>
      <c r="D4586" s="6">
        <v>92.56</v>
      </c>
      <c r="E4586" s="6">
        <v>1</v>
      </c>
    </row>
    <row r="4587" spans="1:5" x14ac:dyDescent="0.25">
      <c r="A4587" s="6">
        <v>100551749</v>
      </c>
      <c r="B4587" s="6" t="s">
        <v>4073</v>
      </c>
      <c r="C4587" s="6">
        <v>1</v>
      </c>
      <c r="D4587" s="6">
        <v>92.56</v>
      </c>
      <c r="E4587" s="6">
        <v>1</v>
      </c>
    </row>
    <row r="4588" spans="1:5" x14ac:dyDescent="0.25">
      <c r="A4588" s="6">
        <v>100552587</v>
      </c>
      <c r="B4588" s="6" t="s">
        <v>4074</v>
      </c>
      <c r="C4588" s="6">
        <v>1</v>
      </c>
      <c r="D4588" s="6">
        <v>57.2</v>
      </c>
      <c r="E4588" s="6">
        <v>1</v>
      </c>
    </row>
    <row r="4589" spans="1:5" x14ac:dyDescent="0.25">
      <c r="A4589" s="6">
        <v>100552597</v>
      </c>
      <c r="B4589" s="6" t="s">
        <v>4075</v>
      </c>
      <c r="C4589" s="6">
        <v>1</v>
      </c>
      <c r="D4589" s="6">
        <v>46.8</v>
      </c>
      <c r="E4589" s="6">
        <v>1</v>
      </c>
    </row>
    <row r="4590" spans="1:5" x14ac:dyDescent="0.25">
      <c r="A4590" s="6">
        <v>100552588</v>
      </c>
      <c r="B4590" s="6" t="s">
        <v>4076</v>
      </c>
      <c r="C4590" s="6">
        <v>1</v>
      </c>
      <c r="D4590" s="6">
        <v>57.2</v>
      </c>
      <c r="E4590" s="6">
        <v>1</v>
      </c>
    </row>
    <row r="4591" spans="1:5" x14ac:dyDescent="0.25">
      <c r="A4591" s="6">
        <v>100552589</v>
      </c>
      <c r="B4591" s="6" t="s">
        <v>4077</v>
      </c>
      <c r="C4591" s="6">
        <v>1</v>
      </c>
      <c r="D4591" s="6">
        <v>92.56</v>
      </c>
      <c r="E4591" s="6">
        <v>1</v>
      </c>
    </row>
    <row r="4592" spans="1:5" x14ac:dyDescent="0.25">
      <c r="A4592" s="6">
        <v>100552590</v>
      </c>
      <c r="B4592" s="6" t="s">
        <v>4078</v>
      </c>
      <c r="C4592" s="6">
        <v>1</v>
      </c>
      <c r="D4592" s="6">
        <v>92.56</v>
      </c>
      <c r="E4592" s="6">
        <v>1</v>
      </c>
    </row>
    <row r="4593" spans="1:5" x14ac:dyDescent="0.25">
      <c r="A4593" s="6">
        <v>100547221</v>
      </c>
      <c r="B4593" s="6" t="s">
        <v>4079</v>
      </c>
      <c r="C4593" s="6">
        <v>1</v>
      </c>
      <c r="D4593" s="6">
        <v>57.2</v>
      </c>
      <c r="E4593" s="6">
        <v>1</v>
      </c>
    </row>
    <row r="4594" spans="1:5" x14ac:dyDescent="0.25">
      <c r="A4594" s="6">
        <v>100551728</v>
      </c>
      <c r="B4594" s="6" t="s">
        <v>4080</v>
      </c>
      <c r="C4594" s="6">
        <v>1</v>
      </c>
      <c r="D4594" s="6">
        <v>67.599999999999994</v>
      </c>
      <c r="E4594" s="6">
        <v>1</v>
      </c>
    </row>
    <row r="4595" spans="1:5" x14ac:dyDescent="0.25">
      <c r="A4595" s="6">
        <v>100551744</v>
      </c>
      <c r="B4595" s="6" t="s">
        <v>4081</v>
      </c>
      <c r="C4595" s="6">
        <v>1</v>
      </c>
      <c r="D4595" s="6">
        <v>98.8</v>
      </c>
      <c r="E4595" s="6">
        <v>1</v>
      </c>
    </row>
    <row r="4596" spans="1:5" x14ac:dyDescent="0.25">
      <c r="A4596" s="6">
        <v>100551743</v>
      </c>
      <c r="B4596" s="6" t="s">
        <v>4082</v>
      </c>
      <c r="C4596" s="6">
        <v>1</v>
      </c>
      <c r="D4596" s="6">
        <v>98.8</v>
      </c>
      <c r="E4596" s="6">
        <v>1</v>
      </c>
    </row>
    <row r="4597" spans="1:5" x14ac:dyDescent="0.25">
      <c r="A4597" s="6">
        <v>100551764</v>
      </c>
      <c r="B4597" s="6" t="s">
        <v>4083</v>
      </c>
      <c r="C4597" s="6">
        <v>1</v>
      </c>
      <c r="D4597" s="6">
        <v>61.36</v>
      </c>
      <c r="E4597" s="6">
        <v>1</v>
      </c>
    </row>
    <row r="4598" spans="1:5" x14ac:dyDescent="0.25">
      <c r="A4598" s="6">
        <v>100551762</v>
      </c>
      <c r="B4598" s="6" t="s">
        <v>4084</v>
      </c>
      <c r="C4598" s="6">
        <v>1</v>
      </c>
      <c r="D4598" s="6">
        <v>61.36</v>
      </c>
      <c r="E4598" s="6">
        <v>1</v>
      </c>
    </row>
    <row r="4599" spans="1:5" x14ac:dyDescent="0.25">
      <c r="A4599" s="6">
        <v>100551757</v>
      </c>
      <c r="B4599" s="6" t="s">
        <v>4085</v>
      </c>
      <c r="C4599" s="6">
        <v>1</v>
      </c>
      <c r="D4599" s="6">
        <v>61.36</v>
      </c>
      <c r="E4599" s="6">
        <v>1</v>
      </c>
    </row>
    <row r="4600" spans="1:5" x14ac:dyDescent="0.25">
      <c r="A4600" s="6">
        <v>100551760</v>
      </c>
      <c r="B4600" s="6" t="s">
        <v>4086</v>
      </c>
      <c r="C4600" s="6">
        <v>1</v>
      </c>
      <c r="D4600" s="6">
        <v>61.36</v>
      </c>
      <c r="E4600" s="6">
        <v>1</v>
      </c>
    </row>
    <row r="4601" spans="1:5" x14ac:dyDescent="0.25">
      <c r="A4601" s="6">
        <v>100551759</v>
      </c>
      <c r="B4601" s="6" t="s">
        <v>4087</v>
      </c>
      <c r="C4601" s="6">
        <v>1</v>
      </c>
      <c r="D4601" s="6">
        <v>61.36</v>
      </c>
      <c r="E4601" s="6">
        <v>1</v>
      </c>
    </row>
    <row r="4602" spans="1:5" x14ac:dyDescent="0.25">
      <c r="A4602" s="6">
        <v>100551761</v>
      </c>
      <c r="B4602" s="6" t="s">
        <v>4088</v>
      </c>
      <c r="C4602" s="6">
        <v>1</v>
      </c>
      <c r="D4602" s="6">
        <v>61.36</v>
      </c>
      <c r="E4602" s="6">
        <v>1</v>
      </c>
    </row>
    <row r="4603" spans="1:5" x14ac:dyDescent="0.25">
      <c r="A4603" s="6">
        <v>100551763</v>
      </c>
      <c r="B4603" s="6" t="s">
        <v>4089</v>
      </c>
      <c r="C4603" s="6">
        <v>1</v>
      </c>
      <c r="D4603" s="6">
        <v>61.36</v>
      </c>
      <c r="E4603" s="6">
        <v>1</v>
      </c>
    </row>
    <row r="4604" spans="1:5" x14ac:dyDescent="0.25">
      <c r="A4604" s="6">
        <v>100551768</v>
      </c>
      <c r="B4604" s="6" t="s">
        <v>4090</v>
      </c>
      <c r="C4604" s="6">
        <v>1</v>
      </c>
      <c r="D4604" s="6">
        <v>40.56</v>
      </c>
      <c r="E4604" s="6">
        <v>1</v>
      </c>
    </row>
    <row r="4605" spans="1:5" x14ac:dyDescent="0.25">
      <c r="A4605" s="6">
        <v>100522906</v>
      </c>
      <c r="B4605" s="6" t="s">
        <v>4091</v>
      </c>
      <c r="C4605" s="6">
        <v>1</v>
      </c>
      <c r="D4605" s="6">
        <v>15.6</v>
      </c>
      <c r="E4605" s="6">
        <v>1</v>
      </c>
    </row>
    <row r="4606" spans="1:5" x14ac:dyDescent="0.25">
      <c r="A4606" s="6">
        <v>100522949</v>
      </c>
      <c r="B4606" s="6" t="s">
        <v>4092</v>
      </c>
      <c r="C4606" s="6">
        <v>1</v>
      </c>
      <c r="D4606" s="6">
        <v>119.6</v>
      </c>
      <c r="E4606" s="6">
        <v>1</v>
      </c>
    </row>
    <row r="4607" spans="1:5" x14ac:dyDescent="0.25">
      <c r="A4607" s="6">
        <v>100552601</v>
      </c>
      <c r="B4607" s="6" t="s">
        <v>4093</v>
      </c>
      <c r="C4607" s="6">
        <v>10</v>
      </c>
      <c r="D4607" s="6">
        <v>40.299999999999997</v>
      </c>
      <c r="E4607" s="6">
        <v>10</v>
      </c>
    </row>
    <row r="4608" spans="1:5" x14ac:dyDescent="0.25">
      <c r="A4608" s="6">
        <v>100552602</v>
      </c>
      <c r="B4608" s="6" t="s">
        <v>4094</v>
      </c>
      <c r="C4608" s="6">
        <v>10</v>
      </c>
      <c r="D4608" s="6">
        <v>40.299999999999997</v>
      </c>
      <c r="E4608" s="6">
        <v>10</v>
      </c>
    </row>
    <row r="4609" spans="1:5" x14ac:dyDescent="0.25">
      <c r="A4609" s="6">
        <v>100552604</v>
      </c>
      <c r="B4609" s="6" t="s">
        <v>4095</v>
      </c>
      <c r="C4609" s="6">
        <v>10</v>
      </c>
      <c r="D4609" s="6">
        <v>40.299999999999997</v>
      </c>
      <c r="E4609" s="6">
        <v>10</v>
      </c>
    </row>
    <row r="4610" spans="1:5" x14ac:dyDescent="0.25">
      <c r="A4610" s="6">
        <v>100551783</v>
      </c>
      <c r="B4610" s="6" t="s">
        <v>4096</v>
      </c>
      <c r="C4610" s="6">
        <v>1</v>
      </c>
      <c r="D4610" s="6">
        <v>77.03</v>
      </c>
      <c r="E4610" s="6">
        <v>1</v>
      </c>
    </row>
    <row r="4611" spans="1:5" x14ac:dyDescent="0.25">
      <c r="A4611" s="6">
        <v>100547255</v>
      </c>
      <c r="B4611" s="6" t="s">
        <v>4097</v>
      </c>
      <c r="C4611" s="6">
        <v>1</v>
      </c>
      <c r="D4611" s="6">
        <v>112.5</v>
      </c>
      <c r="E4611" s="6">
        <v>1</v>
      </c>
    </row>
    <row r="4612" spans="1:5" x14ac:dyDescent="0.25">
      <c r="A4612" s="6">
        <v>100551784</v>
      </c>
      <c r="B4612" s="6" t="s">
        <v>4098</v>
      </c>
      <c r="C4612" s="6">
        <v>1</v>
      </c>
      <c r="D4612" s="6">
        <v>29.25</v>
      </c>
      <c r="E4612" s="6">
        <v>1</v>
      </c>
    </row>
    <row r="4613" spans="1:5" x14ac:dyDescent="0.25">
      <c r="A4613" s="6">
        <v>100551785</v>
      </c>
      <c r="B4613" s="6" t="s">
        <v>4099</v>
      </c>
      <c r="C4613" s="6">
        <v>1</v>
      </c>
      <c r="D4613" s="6">
        <v>56.36</v>
      </c>
      <c r="E4613" s="6">
        <v>1</v>
      </c>
    </row>
    <row r="4614" spans="1:5" x14ac:dyDescent="0.25">
      <c r="A4614" s="6">
        <v>100551781</v>
      </c>
      <c r="B4614" s="6" t="s">
        <v>4100</v>
      </c>
      <c r="C4614" s="6">
        <v>1</v>
      </c>
      <c r="D4614" s="6">
        <v>82.88</v>
      </c>
      <c r="E4614" s="6">
        <v>1</v>
      </c>
    </row>
    <row r="4615" spans="1:5" x14ac:dyDescent="0.25">
      <c r="A4615" s="6">
        <v>100551769</v>
      </c>
      <c r="B4615" s="6" t="s">
        <v>4101</v>
      </c>
      <c r="C4615" s="6">
        <v>1</v>
      </c>
      <c r="D4615" s="6">
        <v>61.36</v>
      </c>
      <c r="E4615" s="6">
        <v>1</v>
      </c>
    </row>
    <row r="4616" spans="1:5" x14ac:dyDescent="0.25">
      <c r="A4616" s="6">
        <v>100552594</v>
      </c>
      <c r="B4616" s="6" t="s">
        <v>4102</v>
      </c>
      <c r="C4616" s="6">
        <v>1</v>
      </c>
      <c r="D4616" s="6">
        <v>41.08</v>
      </c>
      <c r="E4616" s="6">
        <v>1</v>
      </c>
    </row>
    <row r="4617" spans="1:5" x14ac:dyDescent="0.25">
      <c r="A4617" s="6">
        <v>100552595</v>
      </c>
      <c r="B4617" s="6" t="s">
        <v>4103</v>
      </c>
      <c r="C4617" s="6">
        <v>1</v>
      </c>
      <c r="D4617" s="6">
        <v>41.08</v>
      </c>
      <c r="E4617" s="6">
        <v>1</v>
      </c>
    </row>
    <row r="4618" spans="1:5" x14ac:dyDescent="0.25">
      <c r="A4618" s="6">
        <v>100551770</v>
      </c>
      <c r="B4618" s="6" t="s">
        <v>4104</v>
      </c>
      <c r="C4618" s="6">
        <v>1</v>
      </c>
      <c r="D4618" s="6">
        <v>41.08</v>
      </c>
      <c r="E4618" s="6">
        <v>1</v>
      </c>
    </row>
    <row r="4619" spans="1:5" x14ac:dyDescent="0.25">
      <c r="A4619" s="6">
        <v>100551771</v>
      </c>
      <c r="B4619" s="6" t="s">
        <v>4105</v>
      </c>
      <c r="C4619" s="6">
        <v>1</v>
      </c>
      <c r="D4619" s="6">
        <v>41.08</v>
      </c>
      <c r="E4619" s="6">
        <v>1</v>
      </c>
    </row>
    <row r="4620" spans="1:5" x14ac:dyDescent="0.25">
      <c r="A4620" s="6">
        <v>100551776</v>
      </c>
      <c r="B4620" s="6" t="s">
        <v>4106</v>
      </c>
      <c r="C4620" s="6">
        <v>1</v>
      </c>
      <c r="D4620" s="6">
        <v>9.36</v>
      </c>
      <c r="E4620" s="6">
        <v>1</v>
      </c>
    </row>
    <row r="4621" spans="1:5" x14ac:dyDescent="0.25">
      <c r="A4621" s="6">
        <v>100551787</v>
      </c>
      <c r="B4621" s="6" t="s">
        <v>4107</v>
      </c>
      <c r="C4621" s="6">
        <v>1</v>
      </c>
      <c r="D4621" s="6">
        <v>117.78</v>
      </c>
      <c r="E4621" s="6">
        <v>1</v>
      </c>
    </row>
    <row r="4622" spans="1:5" x14ac:dyDescent="0.25">
      <c r="A4622" s="6">
        <v>100551786</v>
      </c>
      <c r="B4622" s="6" t="s">
        <v>4108</v>
      </c>
      <c r="C4622" s="6">
        <v>1</v>
      </c>
      <c r="D4622" s="6">
        <v>121.88</v>
      </c>
      <c r="E4622" s="6">
        <v>1</v>
      </c>
    </row>
    <row r="4623" spans="1:5" x14ac:dyDescent="0.25">
      <c r="B4623" s="6" t="s">
        <v>4540</v>
      </c>
    </row>
    <row r="4624" spans="1:5" x14ac:dyDescent="0.25">
      <c r="A4624" s="6">
        <v>100547149</v>
      </c>
      <c r="B4624" s="6" t="s">
        <v>4109</v>
      </c>
      <c r="C4624" s="6">
        <v>12</v>
      </c>
      <c r="D4624" s="6">
        <v>41.08</v>
      </c>
      <c r="E4624" s="6">
        <v>12</v>
      </c>
    </row>
    <row r="4625" spans="1:5" x14ac:dyDescent="0.25">
      <c r="B4625" s="6" t="s">
        <v>3504</v>
      </c>
    </row>
    <row r="4626" spans="1:5" x14ac:dyDescent="0.25">
      <c r="A4626" s="6">
        <v>100547173</v>
      </c>
      <c r="B4626" s="6" t="s">
        <v>4110</v>
      </c>
      <c r="C4626" s="6">
        <v>1</v>
      </c>
      <c r="D4626" s="6">
        <v>76.83</v>
      </c>
      <c r="E4626" s="6">
        <v>1</v>
      </c>
    </row>
    <row r="4627" spans="1:5" x14ac:dyDescent="0.25">
      <c r="A4627" s="6">
        <v>100547175</v>
      </c>
      <c r="B4627" s="6" t="s">
        <v>4111</v>
      </c>
      <c r="C4627" s="6">
        <v>1</v>
      </c>
      <c r="D4627" s="6">
        <v>76.83</v>
      </c>
      <c r="E4627" s="6">
        <v>1</v>
      </c>
    </row>
    <row r="4628" spans="1:5" x14ac:dyDescent="0.25">
      <c r="B4628" s="6" t="s">
        <v>4112</v>
      </c>
    </row>
    <row r="4629" spans="1:5" x14ac:dyDescent="0.25">
      <c r="A4629" s="6">
        <v>100548637</v>
      </c>
      <c r="B4629" s="6" t="s">
        <v>4113</v>
      </c>
      <c r="C4629" s="6">
        <v>200</v>
      </c>
      <c r="D4629" s="6">
        <v>3.19</v>
      </c>
      <c r="E4629" s="6">
        <v>10</v>
      </c>
    </row>
    <row r="4630" spans="1:5" x14ac:dyDescent="0.25">
      <c r="A4630" s="6">
        <v>100520581</v>
      </c>
      <c r="B4630" s="6" t="s">
        <v>4114</v>
      </c>
      <c r="C4630" s="6">
        <v>1</v>
      </c>
      <c r="D4630" s="6">
        <v>130.5</v>
      </c>
      <c r="E4630" s="6">
        <v>1</v>
      </c>
    </row>
    <row r="4631" spans="1:5" x14ac:dyDescent="0.25">
      <c r="A4631" s="6">
        <v>100544042</v>
      </c>
      <c r="B4631" s="6" t="s">
        <v>4115</v>
      </c>
      <c r="C4631" s="6">
        <v>1</v>
      </c>
      <c r="D4631" s="6">
        <v>130.5</v>
      </c>
      <c r="E4631" s="6">
        <v>1</v>
      </c>
    </row>
    <row r="4632" spans="1:5" x14ac:dyDescent="0.25">
      <c r="A4632" s="6">
        <v>100544052</v>
      </c>
      <c r="B4632" s="6" t="s">
        <v>4116</v>
      </c>
      <c r="C4632" s="6">
        <v>1</v>
      </c>
      <c r="D4632" s="6">
        <v>28.8</v>
      </c>
      <c r="E4632" s="6">
        <v>1</v>
      </c>
    </row>
    <row r="4633" spans="1:5" x14ac:dyDescent="0.25">
      <c r="A4633" s="6">
        <v>100544060</v>
      </c>
      <c r="B4633" s="6" t="s">
        <v>4117</v>
      </c>
      <c r="C4633" s="6">
        <v>1</v>
      </c>
      <c r="D4633" s="6">
        <v>76.5</v>
      </c>
      <c r="E4633" s="6">
        <v>1</v>
      </c>
    </row>
    <row r="4634" spans="1:5" x14ac:dyDescent="0.25">
      <c r="A4634" s="6">
        <v>26802</v>
      </c>
      <c r="B4634" s="6" t="s">
        <v>4118</v>
      </c>
      <c r="C4634" s="6">
        <v>24</v>
      </c>
      <c r="D4634" s="6">
        <v>187.2</v>
      </c>
      <c r="E4634" s="6">
        <v>1</v>
      </c>
    </row>
    <row r="4635" spans="1:5" x14ac:dyDescent="0.25">
      <c r="A4635" s="6">
        <v>100543090</v>
      </c>
      <c r="B4635" s="6" t="s">
        <v>4119</v>
      </c>
      <c r="C4635" s="6">
        <v>1</v>
      </c>
      <c r="D4635" s="6">
        <v>193.5</v>
      </c>
      <c r="E4635" s="6">
        <v>1</v>
      </c>
    </row>
    <row r="4636" spans="1:5" x14ac:dyDescent="0.25">
      <c r="A4636" s="6">
        <v>20480</v>
      </c>
      <c r="B4636" s="6" t="s">
        <v>4120</v>
      </c>
      <c r="C4636" s="6">
        <v>6</v>
      </c>
      <c r="D4636" s="6">
        <v>211.64</v>
      </c>
      <c r="E4636" s="6">
        <v>1</v>
      </c>
    </row>
    <row r="4637" spans="1:5" x14ac:dyDescent="0.25">
      <c r="A4637" s="6">
        <v>100548638</v>
      </c>
      <c r="B4637" s="6" t="s">
        <v>4121</v>
      </c>
      <c r="C4637" s="6">
        <v>200</v>
      </c>
      <c r="D4637" s="6">
        <v>5.79</v>
      </c>
      <c r="E4637" s="6">
        <v>10</v>
      </c>
    </row>
    <row r="4638" spans="1:5" x14ac:dyDescent="0.25">
      <c r="A4638" s="6">
        <v>100547599</v>
      </c>
      <c r="B4638" s="6" t="s">
        <v>4122</v>
      </c>
      <c r="C4638" s="6">
        <v>36</v>
      </c>
      <c r="D4638" s="6">
        <v>151.94</v>
      </c>
      <c r="E4638" s="6">
        <v>1</v>
      </c>
    </row>
    <row r="4639" spans="1:5" x14ac:dyDescent="0.25">
      <c r="A4639" s="6">
        <v>100544278</v>
      </c>
      <c r="B4639" s="6" t="s">
        <v>4123</v>
      </c>
      <c r="C4639" s="6">
        <v>60</v>
      </c>
      <c r="D4639" s="6">
        <v>6.71</v>
      </c>
      <c r="E4639" s="6">
        <v>10</v>
      </c>
    </row>
    <row r="4640" spans="1:5" x14ac:dyDescent="0.25">
      <c r="A4640" s="6">
        <v>100547907</v>
      </c>
      <c r="B4640" s="6" t="s">
        <v>4124</v>
      </c>
      <c r="C4640" s="6">
        <v>12</v>
      </c>
      <c r="D4640" s="6">
        <v>322.75</v>
      </c>
      <c r="E4640" s="6">
        <v>0</v>
      </c>
    </row>
    <row r="4641" spans="1:5" x14ac:dyDescent="0.25">
      <c r="A4641" s="6">
        <v>100547909</v>
      </c>
      <c r="B4641" s="6" t="s">
        <v>4125</v>
      </c>
      <c r="C4641" s="6">
        <v>12</v>
      </c>
      <c r="D4641" s="6">
        <v>322.75</v>
      </c>
      <c r="E4641" s="6">
        <v>0</v>
      </c>
    </row>
    <row r="4642" spans="1:5" x14ac:dyDescent="0.25">
      <c r="A4642" s="6">
        <v>100548642</v>
      </c>
      <c r="B4642" s="6" t="s">
        <v>4126</v>
      </c>
      <c r="C4642" s="6">
        <v>70</v>
      </c>
      <c r="D4642" s="6">
        <v>16.77</v>
      </c>
      <c r="E4642" s="6">
        <v>5</v>
      </c>
    </row>
    <row r="4643" spans="1:5" x14ac:dyDescent="0.25">
      <c r="A4643" s="6">
        <v>100548640</v>
      </c>
      <c r="B4643" s="6" t="s">
        <v>4127</v>
      </c>
      <c r="C4643" s="6">
        <v>48</v>
      </c>
      <c r="D4643" s="6">
        <v>24.44</v>
      </c>
      <c r="E4643" s="6">
        <v>6</v>
      </c>
    </row>
    <row r="4644" spans="1:5" x14ac:dyDescent="0.25">
      <c r="A4644" s="6">
        <v>100548644</v>
      </c>
      <c r="B4644" s="6" t="s">
        <v>4128</v>
      </c>
      <c r="C4644" s="6">
        <v>16</v>
      </c>
      <c r="D4644" s="6">
        <v>121.68</v>
      </c>
      <c r="E4644" s="6">
        <v>2</v>
      </c>
    </row>
    <row r="4645" spans="1:5" x14ac:dyDescent="0.25">
      <c r="A4645" s="6">
        <v>100548641</v>
      </c>
      <c r="B4645" s="6" t="s">
        <v>4129</v>
      </c>
      <c r="C4645" s="6">
        <v>48</v>
      </c>
      <c r="D4645" s="6">
        <v>44.72</v>
      </c>
      <c r="E4645" s="6">
        <v>3</v>
      </c>
    </row>
    <row r="4646" spans="1:5" x14ac:dyDescent="0.25">
      <c r="A4646" s="6">
        <v>100548643</v>
      </c>
      <c r="B4646" s="6" t="s">
        <v>4130</v>
      </c>
      <c r="C4646" s="6">
        <v>24</v>
      </c>
      <c r="D4646" s="6">
        <v>59.28</v>
      </c>
      <c r="E4646" s="6">
        <v>3</v>
      </c>
    </row>
    <row r="4647" spans="1:5" x14ac:dyDescent="0.25">
      <c r="A4647" s="6">
        <v>100547601</v>
      </c>
      <c r="B4647" s="6" t="s">
        <v>4131</v>
      </c>
      <c r="C4647" s="6">
        <v>72</v>
      </c>
      <c r="D4647" s="6">
        <v>66.42</v>
      </c>
      <c r="E4647" s="6">
        <v>1</v>
      </c>
    </row>
    <row r="4648" spans="1:5" x14ac:dyDescent="0.25">
      <c r="A4648" s="6">
        <v>100547610</v>
      </c>
      <c r="B4648" s="6" t="s">
        <v>4132</v>
      </c>
      <c r="C4648" s="6">
        <v>36</v>
      </c>
      <c r="D4648" s="6">
        <v>66.13</v>
      </c>
      <c r="E4648" s="6">
        <v>1</v>
      </c>
    </row>
    <row r="4649" spans="1:5" x14ac:dyDescent="0.25">
      <c r="A4649" s="6">
        <v>13485</v>
      </c>
      <c r="B4649" s="6" t="s">
        <v>4133</v>
      </c>
      <c r="C4649" s="6">
        <v>30</v>
      </c>
      <c r="D4649" s="6">
        <v>36.799999999999997</v>
      </c>
      <c r="E4649" s="6">
        <v>5</v>
      </c>
    </row>
    <row r="4650" spans="1:5" x14ac:dyDescent="0.25">
      <c r="A4650" s="6">
        <v>100551843</v>
      </c>
      <c r="B4650" s="6" t="s">
        <v>4134</v>
      </c>
      <c r="C4650" s="6">
        <v>24</v>
      </c>
      <c r="D4650" s="6">
        <v>97.37</v>
      </c>
      <c r="E4650" s="6">
        <v>24</v>
      </c>
    </row>
    <row r="4651" spans="1:5" x14ac:dyDescent="0.25">
      <c r="A4651" s="6">
        <v>100545032</v>
      </c>
      <c r="B4651" s="6" t="s">
        <v>4135</v>
      </c>
      <c r="C4651" s="6">
        <v>1</v>
      </c>
      <c r="D4651" s="6">
        <v>24</v>
      </c>
      <c r="E4651" s="6">
        <v>1</v>
      </c>
    </row>
    <row r="4652" spans="1:5" x14ac:dyDescent="0.25">
      <c r="A4652" s="6">
        <v>100544945</v>
      </c>
      <c r="B4652" s="6" t="s">
        <v>4136</v>
      </c>
      <c r="C4652" s="6">
        <v>1</v>
      </c>
      <c r="D4652" s="6">
        <v>49.44</v>
      </c>
      <c r="E4652" s="6">
        <v>1</v>
      </c>
    </row>
    <row r="4653" spans="1:5" x14ac:dyDescent="0.25">
      <c r="B4653" s="6" t="s">
        <v>3508</v>
      </c>
    </row>
    <row r="4654" spans="1:5" x14ac:dyDescent="0.25">
      <c r="A4654" s="6">
        <v>100545469</v>
      </c>
      <c r="B4654" s="6" t="s">
        <v>4137</v>
      </c>
      <c r="C4654" s="6">
        <v>1</v>
      </c>
      <c r="D4654" s="6">
        <v>94.08</v>
      </c>
      <c r="E4654" s="6">
        <v>5</v>
      </c>
    </row>
    <row r="4655" spans="1:5" x14ac:dyDescent="0.25">
      <c r="B4655" s="6" t="s">
        <v>4138</v>
      </c>
    </row>
    <row r="4656" spans="1:5" x14ac:dyDescent="0.25">
      <c r="B4656" s="6" t="s">
        <v>4139</v>
      </c>
    </row>
    <row r="4657" spans="1:5" x14ac:dyDescent="0.25">
      <c r="A4657" s="6">
        <v>100556233</v>
      </c>
      <c r="B4657" s="6" t="s">
        <v>4140</v>
      </c>
      <c r="C4657" s="6">
        <v>1</v>
      </c>
      <c r="D4657" s="6">
        <v>219.24</v>
      </c>
      <c r="E4657" s="6">
        <v>1</v>
      </c>
    </row>
    <row r="4658" spans="1:5" x14ac:dyDescent="0.25">
      <c r="A4658" s="6">
        <v>100556241</v>
      </c>
      <c r="B4658" s="6" t="s">
        <v>4141</v>
      </c>
      <c r="C4658" s="6">
        <v>1</v>
      </c>
      <c r="D4658" s="6">
        <v>219.24</v>
      </c>
      <c r="E4658" s="6">
        <v>1</v>
      </c>
    </row>
    <row r="4659" spans="1:5" x14ac:dyDescent="0.25">
      <c r="B4659" s="6" t="s">
        <v>4142</v>
      </c>
    </row>
    <row r="4660" spans="1:5" x14ac:dyDescent="0.25">
      <c r="A4660" s="6">
        <v>100457788</v>
      </c>
      <c r="B4660" s="6" t="s">
        <v>4143</v>
      </c>
      <c r="C4660" s="6">
        <v>30</v>
      </c>
      <c r="D4660" s="6">
        <v>35.89</v>
      </c>
      <c r="E4660" s="6">
        <v>5</v>
      </c>
    </row>
    <row r="4661" spans="1:5" x14ac:dyDescent="0.25">
      <c r="A4661" s="6">
        <v>100475450</v>
      </c>
      <c r="B4661" s="6" t="s">
        <v>4144</v>
      </c>
      <c r="C4661" s="6">
        <v>12</v>
      </c>
      <c r="D4661" s="6">
        <v>30.51</v>
      </c>
      <c r="E4661" s="6">
        <v>12</v>
      </c>
    </row>
    <row r="4662" spans="1:5" x14ac:dyDescent="0.25">
      <c r="A4662" s="6">
        <v>100475409</v>
      </c>
      <c r="B4662" s="6" t="s">
        <v>4145</v>
      </c>
      <c r="C4662" s="6">
        <v>12</v>
      </c>
      <c r="D4662" s="6">
        <v>33.479999999999997</v>
      </c>
      <c r="E4662" s="6">
        <v>12</v>
      </c>
    </row>
    <row r="4663" spans="1:5" x14ac:dyDescent="0.25">
      <c r="A4663" s="6">
        <v>100475417</v>
      </c>
      <c r="B4663" s="6" t="s">
        <v>4146</v>
      </c>
      <c r="C4663" s="6">
        <v>12</v>
      </c>
      <c r="D4663" s="6">
        <v>32.54</v>
      </c>
      <c r="E4663" s="6">
        <v>12</v>
      </c>
    </row>
    <row r="4664" spans="1:5" x14ac:dyDescent="0.25">
      <c r="A4664" s="6">
        <v>100485181</v>
      </c>
      <c r="B4664" s="6" t="s">
        <v>4147</v>
      </c>
      <c r="C4664" s="6">
        <v>5</v>
      </c>
      <c r="D4664" s="6">
        <v>31</v>
      </c>
      <c r="E4664" s="6">
        <v>5</v>
      </c>
    </row>
    <row r="4665" spans="1:5" x14ac:dyDescent="0.25">
      <c r="A4665" s="6">
        <v>100485199</v>
      </c>
      <c r="B4665" s="6" t="s">
        <v>4148</v>
      </c>
      <c r="C4665" s="6">
        <v>5</v>
      </c>
      <c r="D4665" s="6">
        <v>29.68</v>
      </c>
      <c r="E4665" s="6">
        <v>5</v>
      </c>
    </row>
    <row r="4666" spans="1:5" x14ac:dyDescent="0.25">
      <c r="A4666" s="6">
        <v>100485228</v>
      </c>
      <c r="B4666" s="6" t="s">
        <v>4149</v>
      </c>
      <c r="C4666" s="6">
        <v>5</v>
      </c>
      <c r="D4666" s="6">
        <v>32.35</v>
      </c>
      <c r="E4666" s="6">
        <v>5</v>
      </c>
    </row>
    <row r="4667" spans="1:5" x14ac:dyDescent="0.25">
      <c r="A4667" s="6">
        <v>100485236</v>
      </c>
      <c r="B4667" s="6" t="s">
        <v>4150</v>
      </c>
      <c r="C4667" s="6">
        <v>5</v>
      </c>
      <c r="D4667" s="6">
        <v>32.35</v>
      </c>
      <c r="E4667" s="6">
        <v>5</v>
      </c>
    </row>
    <row r="4668" spans="1:5" x14ac:dyDescent="0.25">
      <c r="A4668" s="6">
        <v>100475433</v>
      </c>
      <c r="B4668" s="6" t="s">
        <v>4151</v>
      </c>
      <c r="C4668" s="6">
        <v>12</v>
      </c>
      <c r="D4668" s="6">
        <v>36.32</v>
      </c>
      <c r="E4668" s="6">
        <v>12</v>
      </c>
    </row>
    <row r="4669" spans="1:5" x14ac:dyDescent="0.25">
      <c r="A4669" s="6">
        <v>100485244</v>
      </c>
      <c r="B4669" s="6" t="s">
        <v>4152</v>
      </c>
      <c r="C4669" s="6">
        <v>5</v>
      </c>
      <c r="D4669" s="6">
        <v>36.4</v>
      </c>
      <c r="E4669" s="6">
        <v>5</v>
      </c>
    </row>
    <row r="4670" spans="1:5" x14ac:dyDescent="0.25">
      <c r="A4670" s="6">
        <v>100485252</v>
      </c>
      <c r="B4670" s="6" t="s">
        <v>4153</v>
      </c>
      <c r="C4670" s="6">
        <v>5</v>
      </c>
      <c r="D4670" s="6">
        <v>36.4</v>
      </c>
      <c r="E4670" s="6">
        <v>5</v>
      </c>
    </row>
    <row r="4671" spans="1:5" x14ac:dyDescent="0.25">
      <c r="A4671" s="6">
        <v>100485261</v>
      </c>
      <c r="B4671" s="6" t="s">
        <v>4154</v>
      </c>
      <c r="C4671" s="6">
        <v>5</v>
      </c>
      <c r="D4671" s="6">
        <v>35.049999999999997</v>
      </c>
      <c r="E4671" s="6">
        <v>5</v>
      </c>
    </row>
    <row r="4672" spans="1:5" x14ac:dyDescent="0.25">
      <c r="A4672" s="6">
        <v>100485279</v>
      </c>
      <c r="B4672" s="6" t="s">
        <v>4155</v>
      </c>
      <c r="C4672" s="6">
        <v>5</v>
      </c>
      <c r="D4672" s="6">
        <v>35.049999999999997</v>
      </c>
      <c r="E4672" s="6">
        <v>5</v>
      </c>
    </row>
    <row r="4673" spans="1:5" x14ac:dyDescent="0.25">
      <c r="A4673" s="6">
        <v>100485210</v>
      </c>
      <c r="B4673" s="6" t="s">
        <v>4156</v>
      </c>
      <c r="C4673" s="6">
        <v>5</v>
      </c>
      <c r="D4673" s="6">
        <v>45.5</v>
      </c>
      <c r="E4673" s="6">
        <v>5</v>
      </c>
    </row>
    <row r="4674" spans="1:5" x14ac:dyDescent="0.25">
      <c r="A4674" s="6">
        <v>100475425</v>
      </c>
      <c r="B4674" s="6" t="s">
        <v>4157</v>
      </c>
      <c r="C4674" s="6">
        <v>12</v>
      </c>
      <c r="D4674" s="6">
        <v>33.479999999999997</v>
      </c>
      <c r="E4674" s="6">
        <v>12</v>
      </c>
    </row>
    <row r="4675" spans="1:5" x14ac:dyDescent="0.25">
      <c r="B4675" s="6" t="s">
        <v>4158</v>
      </c>
    </row>
    <row r="4676" spans="1:5" x14ac:dyDescent="0.25">
      <c r="A4676" s="6">
        <v>4176</v>
      </c>
      <c r="B4676" s="6" t="s">
        <v>3825</v>
      </c>
      <c r="C4676" s="6">
        <v>500</v>
      </c>
      <c r="D4676" s="6">
        <v>1.83</v>
      </c>
      <c r="E4676" s="6">
        <v>500</v>
      </c>
    </row>
    <row r="4677" spans="1:5" x14ac:dyDescent="0.25">
      <c r="A4677" s="6">
        <v>1390</v>
      </c>
      <c r="B4677" s="6" t="s">
        <v>3826</v>
      </c>
      <c r="C4677" s="6">
        <v>50</v>
      </c>
      <c r="D4677" s="6">
        <v>3.8</v>
      </c>
      <c r="E4677" s="6">
        <v>50</v>
      </c>
    </row>
    <row r="4678" spans="1:5" x14ac:dyDescent="0.25">
      <c r="A4678" s="6">
        <v>100550463</v>
      </c>
      <c r="B4678" s="6" t="s">
        <v>3827</v>
      </c>
      <c r="C4678" s="6">
        <v>500</v>
      </c>
      <c r="D4678" s="6">
        <v>0.32</v>
      </c>
      <c r="E4678" s="6">
        <v>500</v>
      </c>
    </row>
    <row r="4679" spans="1:5" x14ac:dyDescent="0.25">
      <c r="A4679" s="6">
        <v>37698</v>
      </c>
      <c r="B4679" s="6" t="s">
        <v>3828</v>
      </c>
      <c r="C4679" s="6">
        <v>500</v>
      </c>
      <c r="D4679" s="6">
        <v>0.31</v>
      </c>
      <c r="E4679" s="6">
        <v>500</v>
      </c>
    </row>
    <row r="4680" spans="1:5" x14ac:dyDescent="0.25">
      <c r="A4680" s="6">
        <v>100547750</v>
      </c>
      <c r="B4680" s="6" t="s">
        <v>3829</v>
      </c>
      <c r="C4680" s="6">
        <v>50</v>
      </c>
      <c r="D4680" s="6">
        <v>0.74</v>
      </c>
      <c r="E4680" s="6">
        <v>50</v>
      </c>
    </row>
    <row r="4681" spans="1:5" x14ac:dyDescent="0.25">
      <c r="A4681" s="6">
        <v>8341</v>
      </c>
      <c r="B4681" s="6" t="s">
        <v>3830</v>
      </c>
      <c r="C4681" s="6">
        <v>500</v>
      </c>
      <c r="D4681" s="6">
        <v>1.01</v>
      </c>
      <c r="E4681" s="6">
        <v>0</v>
      </c>
    </row>
    <row r="4682" spans="1:5" x14ac:dyDescent="0.25">
      <c r="A4682" s="6">
        <v>100419239</v>
      </c>
      <c r="B4682" s="6" t="s">
        <v>3831</v>
      </c>
      <c r="C4682" s="6">
        <v>100</v>
      </c>
      <c r="D4682" s="6">
        <v>2.2999999999999998</v>
      </c>
      <c r="E4682" s="6">
        <v>100</v>
      </c>
    </row>
    <row r="4683" spans="1:5" x14ac:dyDescent="0.25">
      <c r="A4683" s="6">
        <v>100490334</v>
      </c>
      <c r="B4683" s="6" t="s">
        <v>3832</v>
      </c>
      <c r="C4683" s="6">
        <v>100</v>
      </c>
      <c r="D4683" s="6">
        <v>2.1</v>
      </c>
      <c r="E4683" s="6">
        <v>100</v>
      </c>
    </row>
    <row r="4684" spans="1:5" x14ac:dyDescent="0.25">
      <c r="A4684" s="6">
        <v>100490326</v>
      </c>
      <c r="B4684" s="6" t="s">
        <v>3833</v>
      </c>
      <c r="C4684" s="6">
        <v>100</v>
      </c>
      <c r="D4684" s="6">
        <v>1.7</v>
      </c>
      <c r="E4684" s="6">
        <v>100</v>
      </c>
    </row>
    <row r="4685" spans="1:5" x14ac:dyDescent="0.25">
      <c r="A4685" s="6">
        <v>18389</v>
      </c>
      <c r="B4685" s="6" t="s">
        <v>3834</v>
      </c>
      <c r="C4685" s="6">
        <v>100</v>
      </c>
      <c r="D4685" s="6">
        <v>7.3</v>
      </c>
      <c r="E4685" s="6">
        <v>100</v>
      </c>
    </row>
    <row r="4686" spans="1:5" x14ac:dyDescent="0.25">
      <c r="A4686" s="6">
        <v>36403</v>
      </c>
      <c r="B4686" s="6" t="s">
        <v>3835</v>
      </c>
      <c r="C4686" s="6">
        <v>500</v>
      </c>
      <c r="D4686" s="6">
        <v>0.72</v>
      </c>
      <c r="E4686" s="6">
        <v>500</v>
      </c>
    </row>
    <row r="4687" spans="1:5" x14ac:dyDescent="0.25">
      <c r="A4687" s="6">
        <v>36878</v>
      </c>
      <c r="B4687" s="6" t="s">
        <v>3836</v>
      </c>
      <c r="C4687" s="6">
        <v>500</v>
      </c>
      <c r="D4687" s="6">
        <v>0.8</v>
      </c>
      <c r="E4687" s="6">
        <v>500</v>
      </c>
    </row>
    <row r="4688" spans="1:5" x14ac:dyDescent="0.25">
      <c r="A4688" s="6">
        <v>7766</v>
      </c>
      <c r="B4688" s="6" t="s">
        <v>3837</v>
      </c>
      <c r="C4688" s="6">
        <v>2000</v>
      </c>
      <c r="D4688" s="6">
        <v>0.25</v>
      </c>
      <c r="E4688" s="6">
        <v>2000</v>
      </c>
    </row>
    <row r="4689" spans="1:5" x14ac:dyDescent="0.25">
      <c r="A4689" s="6">
        <v>100403350</v>
      </c>
      <c r="B4689" s="6" t="s">
        <v>3838</v>
      </c>
      <c r="C4689" s="6">
        <v>2500</v>
      </c>
      <c r="D4689" s="6">
        <v>0.43</v>
      </c>
      <c r="E4689" s="6">
        <v>2500</v>
      </c>
    </row>
    <row r="4690" spans="1:5" x14ac:dyDescent="0.25">
      <c r="A4690" s="6">
        <v>100403368</v>
      </c>
      <c r="B4690" s="6" t="s">
        <v>3839</v>
      </c>
      <c r="C4690" s="6">
        <v>2500</v>
      </c>
      <c r="D4690" s="6">
        <v>0.33</v>
      </c>
      <c r="E4690" s="6">
        <v>2500</v>
      </c>
    </row>
    <row r="4691" spans="1:5" x14ac:dyDescent="0.25">
      <c r="A4691" s="6">
        <v>100550462</v>
      </c>
      <c r="B4691" s="6" t="s">
        <v>3840</v>
      </c>
      <c r="C4691" s="6">
        <v>1000</v>
      </c>
      <c r="D4691" s="6">
        <v>0.32</v>
      </c>
      <c r="E4691" s="6">
        <v>1000</v>
      </c>
    </row>
    <row r="4692" spans="1:5" x14ac:dyDescent="0.25">
      <c r="A4692" s="6">
        <v>38881</v>
      </c>
      <c r="B4692" s="6" t="s">
        <v>3841</v>
      </c>
      <c r="C4692" s="6">
        <v>500</v>
      </c>
      <c r="D4692" s="6">
        <v>0.19</v>
      </c>
      <c r="E4692" s="6">
        <v>500</v>
      </c>
    </row>
    <row r="4693" spans="1:5" x14ac:dyDescent="0.25">
      <c r="A4693" s="6">
        <v>40138</v>
      </c>
      <c r="B4693" s="6" t="s">
        <v>3842</v>
      </c>
      <c r="C4693" s="6">
        <v>1000</v>
      </c>
      <c r="D4693" s="6">
        <v>0.28999999999999998</v>
      </c>
      <c r="E4693" s="6">
        <v>1000</v>
      </c>
    </row>
    <row r="4694" spans="1:5" x14ac:dyDescent="0.25">
      <c r="A4694" s="6">
        <v>20836</v>
      </c>
      <c r="B4694" s="6" t="s">
        <v>4159</v>
      </c>
      <c r="C4694" s="6">
        <v>500</v>
      </c>
      <c r="D4694" s="6">
        <v>2.33</v>
      </c>
      <c r="E4694" s="6">
        <v>500</v>
      </c>
    </row>
    <row r="4695" spans="1:5" x14ac:dyDescent="0.25">
      <c r="A4695" s="6">
        <v>21448</v>
      </c>
      <c r="B4695" s="6" t="s">
        <v>4160</v>
      </c>
      <c r="C4695" s="6">
        <v>500</v>
      </c>
      <c r="D4695" s="6">
        <v>4.28</v>
      </c>
      <c r="E4695" s="6">
        <v>500</v>
      </c>
    </row>
    <row r="4696" spans="1:5" x14ac:dyDescent="0.25">
      <c r="A4696" s="6">
        <v>31976</v>
      </c>
      <c r="B4696" s="6" t="s">
        <v>4161</v>
      </c>
      <c r="C4696" s="6">
        <v>500</v>
      </c>
      <c r="D4696" s="6">
        <v>1.26</v>
      </c>
      <c r="E4696" s="6">
        <v>500</v>
      </c>
    </row>
    <row r="4697" spans="1:5" x14ac:dyDescent="0.25">
      <c r="A4697" s="6">
        <v>100547423</v>
      </c>
      <c r="B4697" s="6" t="s">
        <v>4162</v>
      </c>
      <c r="C4697" s="6">
        <v>50</v>
      </c>
      <c r="D4697" s="6">
        <v>13.2</v>
      </c>
      <c r="E4697" s="6">
        <v>50</v>
      </c>
    </row>
    <row r="4698" spans="1:5" x14ac:dyDescent="0.25">
      <c r="A4698" s="6">
        <v>42957</v>
      </c>
      <c r="B4698" s="6" t="s">
        <v>4163</v>
      </c>
      <c r="C4698" s="6">
        <v>100</v>
      </c>
      <c r="D4698" s="6">
        <v>2.88</v>
      </c>
      <c r="E4698" s="6">
        <v>100</v>
      </c>
    </row>
    <row r="4699" spans="1:5" x14ac:dyDescent="0.25">
      <c r="A4699" s="6">
        <v>79484</v>
      </c>
      <c r="B4699" s="6" t="s">
        <v>4164</v>
      </c>
      <c r="C4699" s="6">
        <v>6</v>
      </c>
      <c r="D4699" s="6">
        <v>56.94</v>
      </c>
      <c r="E4699" s="6">
        <v>6</v>
      </c>
    </row>
    <row r="4700" spans="1:5" x14ac:dyDescent="0.25">
      <c r="A4700" s="6">
        <v>79485</v>
      </c>
      <c r="B4700" s="6" t="s">
        <v>4165</v>
      </c>
      <c r="C4700" s="6">
        <v>6</v>
      </c>
      <c r="D4700" s="6">
        <v>33.54</v>
      </c>
      <c r="E4700" s="6">
        <v>6</v>
      </c>
    </row>
    <row r="4701" spans="1:5" x14ac:dyDescent="0.25">
      <c r="A4701" s="6">
        <v>100413460</v>
      </c>
      <c r="B4701" s="6" t="s">
        <v>4166</v>
      </c>
      <c r="C4701" s="6">
        <v>500</v>
      </c>
      <c r="D4701" s="6">
        <v>5.22</v>
      </c>
      <c r="E4701" s="6">
        <v>500</v>
      </c>
    </row>
    <row r="4702" spans="1:5" x14ac:dyDescent="0.25">
      <c r="A4702" s="6">
        <v>20888</v>
      </c>
      <c r="B4702" s="6" t="s">
        <v>4167</v>
      </c>
      <c r="C4702" s="6">
        <v>500</v>
      </c>
      <c r="D4702" s="6">
        <v>1.2</v>
      </c>
      <c r="E4702" s="6">
        <v>500</v>
      </c>
    </row>
    <row r="4703" spans="1:5" x14ac:dyDescent="0.25">
      <c r="A4703" s="6">
        <v>20887</v>
      </c>
      <c r="B4703" s="6" t="s">
        <v>4168</v>
      </c>
      <c r="C4703" s="6">
        <v>500</v>
      </c>
      <c r="D4703" s="6">
        <v>2.1</v>
      </c>
      <c r="E4703" s="6">
        <v>500</v>
      </c>
    </row>
    <row r="4704" spans="1:5" x14ac:dyDescent="0.25">
      <c r="A4704" s="6">
        <v>20886</v>
      </c>
      <c r="B4704" s="6" t="s">
        <v>4169</v>
      </c>
      <c r="C4704" s="6">
        <v>500</v>
      </c>
      <c r="D4704" s="6">
        <v>4.2</v>
      </c>
      <c r="E4704" s="6">
        <v>500</v>
      </c>
    </row>
    <row r="4705" spans="1:5" x14ac:dyDescent="0.25">
      <c r="B4705" s="6" t="s">
        <v>4170</v>
      </c>
    </row>
    <row r="4706" spans="1:5" x14ac:dyDescent="0.25">
      <c r="A4706" s="6">
        <v>30338</v>
      </c>
      <c r="B4706" s="6" t="s">
        <v>4171</v>
      </c>
      <c r="C4706" s="6">
        <v>20</v>
      </c>
      <c r="D4706" s="6">
        <v>110.42</v>
      </c>
      <c r="E4706" s="6">
        <v>2</v>
      </c>
    </row>
    <row r="4707" spans="1:5" x14ac:dyDescent="0.25">
      <c r="B4707" s="6" t="s">
        <v>4172</v>
      </c>
    </row>
    <row r="4708" spans="1:5" x14ac:dyDescent="0.25">
      <c r="B4708" s="6" t="s">
        <v>4555</v>
      </c>
    </row>
    <row r="4709" spans="1:5" x14ac:dyDescent="0.25">
      <c r="A4709" s="6">
        <v>100563222</v>
      </c>
      <c r="B4709" s="6" t="s">
        <v>4173</v>
      </c>
      <c r="C4709" s="6">
        <v>48</v>
      </c>
      <c r="D4709" s="6">
        <v>26.56</v>
      </c>
      <c r="E4709" s="6">
        <v>1</v>
      </c>
    </row>
    <row r="4710" spans="1:5" x14ac:dyDescent="0.25">
      <c r="A4710" s="6">
        <v>100563231</v>
      </c>
      <c r="B4710" s="6" t="s">
        <v>4174</v>
      </c>
      <c r="C4710" s="6">
        <v>48</v>
      </c>
      <c r="D4710" s="6">
        <v>26.56</v>
      </c>
      <c r="E4710" s="6">
        <v>1</v>
      </c>
    </row>
    <row r="4711" spans="1:5" x14ac:dyDescent="0.25">
      <c r="B4711" s="6" t="s">
        <v>4525</v>
      </c>
    </row>
    <row r="4712" spans="1:5" x14ac:dyDescent="0.25">
      <c r="A4712" s="6">
        <v>100554473</v>
      </c>
      <c r="B4712" s="6" t="s">
        <v>4175</v>
      </c>
      <c r="C4712" s="6">
        <v>12</v>
      </c>
      <c r="D4712" s="6">
        <v>26</v>
      </c>
      <c r="E4712" s="6">
        <v>12</v>
      </c>
    </row>
    <row r="4713" spans="1:5" x14ac:dyDescent="0.25">
      <c r="A4713" s="6">
        <v>100554481</v>
      </c>
      <c r="B4713" s="6" t="s">
        <v>4176</v>
      </c>
      <c r="C4713" s="6">
        <v>12</v>
      </c>
      <c r="D4713" s="6">
        <v>26</v>
      </c>
      <c r="E4713" s="6">
        <v>12</v>
      </c>
    </row>
    <row r="4714" spans="1:5" x14ac:dyDescent="0.25">
      <c r="A4714" s="6">
        <v>100545177</v>
      </c>
      <c r="B4714" s="6" t="s">
        <v>4177</v>
      </c>
      <c r="C4714" s="6">
        <v>144</v>
      </c>
      <c r="D4714" s="6">
        <v>27.42</v>
      </c>
      <c r="E4714" s="6">
        <v>6</v>
      </c>
    </row>
    <row r="4715" spans="1:5" x14ac:dyDescent="0.25">
      <c r="B4715" s="6" t="s">
        <v>4207</v>
      </c>
    </row>
    <row r="4716" spans="1:5" x14ac:dyDescent="0.25">
      <c r="A4716" s="6">
        <v>139340</v>
      </c>
      <c r="B4716" s="6" t="s">
        <v>4178</v>
      </c>
      <c r="C4716" s="6">
        <v>12</v>
      </c>
      <c r="D4716" s="6">
        <v>65.510000000000005</v>
      </c>
      <c r="E4716" s="6">
        <v>3</v>
      </c>
    </row>
    <row r="4717" spans="1:5" x14ac:dyDescent="0.25">
      <c r="A4717" s="6">
        <v>100545707</v>
      </c>
      <c r="B4717" s="6" t="s">
        <v>4179</v>
      </c>
      <c r="C4717" s="6">
        <v>10</v>
      </c>
      <c r="D4717" s="6">
        <v>114.84</v>
      </c>
      <c r="E4717" s="6">
        <v>2</v>
      </c>
    </row>
    <row r="4718" spans="1:5" x14ac:dyDescent="0.25">
      <c r="A4718" s="6">
        <v>100545708</v>
      </c>
      <c r="B4718" s="6" t="s">
        <v>4180</v>
      </c>
      <c r="C4718" s="6">
        <v>8</v>
      </c>
      <c r="D4718" s="6">
        <v>85.1</v>
      </c>
      <c r="E4718" s="6">
        <v>2</v>
      </c>
    </row>
    <row r="4719" spans="1:5" x14ac:dyDescent="0.25">
      <c r="A4719" s="6">
        <v>26144</v>
      </c>
      <c r="B4719" s="6" t="s">
        <v>4181</v>
      </c>
      <c r="C4719" s="6">
        <v>42</v>
      </c>
      <c r="D4719" s="6">
        <v>75.08</v>
      </c>
      <c r="E4719" s="6">
        <v>1</v>
      </c>
    </row>
    <row r="4720" spans="1:5" x14ac:dyDescent="0.25">
      <c r="B4720" s="6" t="s">
        <v>4530</v>
      </c>
    </row>
    <row r="4721" spans="1:5" x14ac:dyDescent="0.25">
      <c r="A4721" s="6">
        <v>100544265</v>
      </c>
      <c r="B4721" s="6" t="s">
        <v>4182</v>
      </c>
      <c r="C4721" s="6">
        <v>52</v>
      </c>
      <c r="D4721" s="6">
        <v>17.149999999999999</v>
      </c>
      <c r="E4721" s="6">
        <v>13</v>
      </c>
    </row>
    <row r="4722" spans="1:5" x14ac:dyDescent="0.25">
      <c r="A4722" s="6">
        <v>100544264</v>
      </c>
      <c r="B4722" s="6" t="s">
        <v>4183</v>
      </c>
      <c r="C4722" s="6">
        <v>52</v>
      </c>
      <c r="D4722" s="6">
        <v>17.149999999999999</v>
      </c>
      <c r="E4722" s="6">
        <v>13</v>
      </c>
    </row>
    <row r="4723" spans="1:5" x14ac:dyDescent="0.25">
      <c r="B4723" s="6" t="s">
        <v>4516</v>
      </c>
    </row>
    <row r="4724" spans="1:5" x14ac:dyDescent="0.25">
      <c r="A4724" s="6">
        <v>100520222</v>
      </c>
      <c r="B4724" s="6" t="s">
        <v>4184</v>
      </c>
      <c r="C4724" s="6">
        <v>96</v>
      </c>
      <c r="D4724" s="6">
        <v>48.3</v>
      </c>
      <c r="E4724" s="6">
        <v>6</v>
      </c>
    </row>
    <row r="4725" spans="1:5" x14ac:dyDescent="0.25">
      <c r="A4725" s="6">
        <v>26705</v>
      </c>
      <c r="B4725" s="6" t="s">
        <v>4185</v>
      </c>
      <c r="C4725" s="6">
        <v>8</v>
      </c>
      <c r="D4725" s="6">
        <v>268.77999999999997</v>
      </c>
      <c r="E4725" s="6">
        <v>1</v>
      </c>
    </row>
    <row r="4726" spans="1:5" x14ac:dyDescent="0.25">
      <c r="A4726" s="6">
        <v>26704</v>
      </c>
      <c r="B4726" s="6" t="s">
        <v>4186</v>
      </c>
      <c r="C4726" s="6">
        <v>8</v>
      </c>
      <c r="D4726" s="6">
        <v>258.02</v>
      </c>
      <c r="E4726" s="6">
        <v>1</v>
      </c>
    </row>
    <row r="4727" spans="1:5" x14ac:dyDescent="0.25">
      <c r="A4727" s="6">
        <v>100547113</v>
      </c>
      <c r="B4727" s="6" t="s">
        <v>4187</v>
      </c>
      <c r="C4727" s="6">
        <v>8</v>
      </c>
      <c r="D4727" s="6">
        <v>258.02</v>
      </c>
      <c r="E4727" s="6">
        <v>1</v>
      </c>
    </row>
    <row r="4728" spans="1:5" x14ac:dyDescent="0.25">
      <c r="A4728" s="6">
        <v>100547115</v>
      </c>
      <c r="B4728" s="6" t="s">
        <v>4188</v>
      </c>
      <c r="C4728" s="6">
        <v>8</v>
      </c>
      <c r="D4728" s="6">
        <v>473.86</v>
      </c>
      <c r="E4728" s="6">
        <v>1</v>
      </c>
    </row>
    <row r="4729" spans="1:5" x14ac:dyDescent="0.25">
      <c r="A4729" s="6">
        <v>100520206</v>
      </c>
      <c r="B4729" s="6" t="s">
        <v>4189</v>
      </c>
      <c r="C4729" s="6">
        <v>4</v>
      </c>
      <c r="D4729" s="6">
        <v>513.36</v>
      </c>
      <c r="E4729" s="6">
        <v>1</v>
      </c>
    </row>
    <row r="4730" spans="1:5" x14ac:dyDescent="0.25">
      <c r="B4730" s="6" t="s">
        <v>4207</v>
      </c>
    </row>
    <row r="4731" spans="1:5" x14ac:dyDescent="0.25">
      <c r="A4731" s="6">
        <v>100436397</v>
      </c>
      <c r="B4731" s="6" t="s">
        <v>4190</v>
      </c>
      <c r="C4731" s="6">
        <v>12</v>
      </c>
      <c r="D4731" s="6">
        <v>218.7</v>
      </c>
      <c r="E4731" s="6">
        <v>1</v>
      </c>
    </row>
    <row r="4732" spans="1:5" x14ac:dyDescent="0.25">
      <c r="A4732" s="6">
        <v>127533</v>
      </c>
      <c r="B4732" s="6" t="s">
        <v>4191</v>
      </c>
      <c r="C4732" s="6">
        <v>8</v>
      </c>
      <c r="D4732" s="6">
        <v>218.7</v>
      </c>
      <c r="E4732" s="6">
        <v>1</v>
      </c>
    </row>
    <row r="4733" spans="1:5" x14ac:dyDescent="0.25">
      <c r="A4733" s="6">
        <v>131330</v>
      </c>
      <c r="B4733" s="6" t="s">
        <v>4192</v>
      </c>
      <c r="C4733" s="6">
        <v>12</v>
      </c>
      <c r="D4733" s="6">
        <v>218.7</v>
      </c>
      <c r="E4733" s="6">
        <v>1</v>
      </c>
    </row>
    <row r="4734" spans="1:5" x14ac:dyDescent="0.25">
      <c r="A4734" s="6">
        <v>100547015</v>
      </c>
      <c r="B4734" s="6" t="s">
        <v>4193</v>
      </c>
      <c r="C4734" s="6">
        <v>4</v>
      </c>
      <c r="D4734" s="6">
        <v>430.49</v>
      </c>
      <c r="E4734" s="6">
        <v>1</v>
      </c>
    </row>
    <row r="4735" spans="1:5" x14ac:dyDescent="0.25">
      <c r="B4735" s="6" t="s">
        <v>4194</v>
      </c>
    </row>
    <row r="4736" spans="1:5" x14ac:dyDescent="0.25">
      <c r="A4736" s="6">
        <v>100544716</v>
      </c>
      <c r="B4736" s="6" t="s">
        <v>4195</v>
      </c>
      <c r="C4736" s="6">
        <v>24</v>
      </c>
      <c r="D4736" s="6">
        <v>23.65</v>
      </c>
      <c r="E4736" s="6">
        <v>24</v>
      </c>
    </row>
    <row r="4737" spans="1:5" x14ac:dyDescent="0.25">
      <c r="B4737" s="6" t="s">
        <v>4196</v>
      </c>
    </row>
    <row r="4738" spans="1:5" x14ac:dyDescent="0.25">
      <c r="A4738" s="6">
        <v>100473542</v>
      </c>
      <c r="B4738" s="6" t="s">
        <v>4197</v>
      </c>
      <c r="C4738" s="6">
        <v>40</v>
      </c>
      <c r="D4738" s="6">
        <v>36.729999999999997</v>
      </c>
      <c r="E4738" s="6">
        <v>2</v>
      </c>
    </row>
    <row r="4739" spans="1:5" x14ac:dyDescent="0.25">
      <c r="B4739" s="6" t="s">
        <v>4198</v>
      </c>
    </row>
    <row r="4740" spans="1:5" x14ac:dyDescent="0.25">
      <c r="A4740" s="6">
        <v>100515651</v>
      </c>
      <c r="B4740" s="6" t="s">
        <v>4199</v>
      </c>
      <c r="C4740" s="6">
        <v>28</v>
      </c>
      <c r="D4740" s="6">
        <v>67.52</v>
      </c>
      <c r="E4740" s="6">
        <v>28</v>
      </c>
    </row>
    <row r="4741" spans="1:5" x14ac:dyDescent="0.25">
      <c r="A4741" s="6">
        <v>100514965</v>
      </c>
      <c r="B4741" s="6" t="s">
        <v>4200</v>
      </c>
      <c r="C4741" s="6">
        <v>1</v>
      </c>
      <c r="D4741" s="6">
        <v>66.260000000000005</v>
      </c>
      <c r="E4741" s="6">
        <v>3</v>
      </c>
    </row>
    <row r="4742" spans="1:5" x14ac:dyDescent="0.25">
      <c r="B4742" s="6" t="s">
        <v>3657</v>
      </c>
    </row>
    <row r="4743" spans="1:5" x14ac:dyDescent="0.25">
      <c r="A4743" s="6">
        <v>12821</v>
      </c>
      <c r="B4743" s="6" t="s">
        <v>4201</v>
      </c>
      <c r="C4743" s="6">
        <v>24</v>
      </c>
      <c r="D4743" s="6">
        <v>44.69</v>
      </c>
      <c r="E4743" s="6">
        <v>1</v>
      </c>
    </row>
  </sheetData>
  <mergeCells count="2">
    <mergeCell ref="E1:E2"/>
    <mergeCell ref="A1:B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TDanix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Фаюстова Марина Владимировна</dc:creator>
  <cp:lastModifiedBy>Фаюстова Марина Владимировна</cp:lastModifiedBy>
  <dcterms:created xsi:type="dcterms:W3CDTF">2017-06-16T02:14:39Z</dcterms:created>
  <dcterms:modified xsi:type="dcterms:W3CDTF">2019-12-11T08:50:39Z</dcterms:modified>
</cp:coreProperties>
</file>